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0" yWindow="0" windowWidth="19440" windowHeight="9165"/>
  </bookViews>
  <sheets>
    <sheet name="01.09.2025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'01.09.2025'!$A$3</definedName>
    <definedName name="Физ_Норма">Dop!$B$4</definedName>
  </definedNames>
  <calcPr calcId="125725" refMode="R1C1"/>
</workbook>
</file>

<file path=xl/calcChain.xml><?xml version="1.0" encoding="utf-8"?>
<calcChain xmlns="http://schemas.openxmlformats.org/spreadsheetml/2006/main">
  <c r="H223" i="1"/>
  <c r="H222"/>
  <c r="I222"/>
  <c r="C217"/>
  <c r="E212"/>
  <c r="F212"/>
  <c r="G212"/>
  <c r="H212"/>
  <c r="I212"/>
  <c r="D212"/>
  <c r="D211"/>
  <c r="E211"/>
  <c r="F211"/>
  <c r="G211"/>
  <c r="H211"/>
  <c r="I211"/>
  <c r="G190"/>
  <c r="H190"/>
  <c r="F190"/>
  <c r="F189"/>
  <c r="G189"/>
  <c r="H189"/>
  <c r="G158"/>
  <c r="H158"/>
  <c r="I158"/>
  <c r="F158"/>
  <c r="F157"/>
  <c r="G157"/>
  <c r="H157"/>
  <c r="I157"/>
  <c r="E126"/>
  <c r="F126"/>
  <c r="G126"/>
  <c r="H126"/>
  <c r="I126"/>
  <c r="D126"/>
  <c r="D125"/>
  <c r="E125"/>
  <c r="F125"/>
  <c r="G125"/>
  <c r="H125"/>
  <c r="I125"/>
  <c r="E104"/>
  <c r="F104"/>
  <c r="G104"/>
  <c r="H104"/>
  <c r="I104"/>
  <c r="D104"/>
  <c r="D103"/>
  <c r="E103"/>
  <c r="F103"/>
  <c r="G103"/>
  <c r="H103"/>
  <c r="I103"/>
  <c r="E81"/>
  <c r="F81"/>
  <c r="G81"/>
  <c r="H81"/>
  <c r="I81"/>
  <c r="D81"/>
  <c r="D80"/>
  <c r="E80"/>
  <c r="F80"/>
  <c r="G80"/>
  <c r="H80"/>
  <c r="I80"/>
  <c r="C205"/>
  <c r="A205"/>
  <c r="G60" l="1"/>
  <c r="H60"/>
  <c r="F60"/>
  <c r="F59"/>
  <c r="G59"/>
  <c r="H59"/>
  <c r="E50"/>
  <c r="F50"/>
  <c r="G50"/>
  <c r="H50"/>
  <c r="I50"/>
  <c r="D50"/>
  <c r="D49"/>
  <c r="E49"/>
  <c r="F49"/>
  <c r="G49"/>
  <c r="H49"/>
  <c r="I4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D39"/>
  <c r="D38"/>
  <c r="E38"/>
  <c r="F38"/>
  <c r="G38"/>
  <c r="H38"/>
  <c r="I38"/>
  <c r="C216"/>
  <c r="A216"/>
  <c r="C151"/>
  <c r="A151"/>
  <c r="C108"/>
  <c r="A108"/>
  <c r="C74"/>
  <c r="A74"/>
  <c r="C43"/>
  <c r="A43"/>
  <c r="C10"/>
  <c r="A10"/>
  <c r="A20" l="1"/>
  <c r="C20"/>
  <c r="CC222"/>
  <c r="A221"/>
  <c r="C221"/>
  <c r="A220"/>
  <c r="C220"/>
  <c r="A219"/>
  <c r="C219"/>
  <c r="A218"/>
  <c r="C218"/>
  <c r="A217"/>
  <c r="A215"/>
  <c r="C215"/>
  <c r="CC211"/>
  <c r="A210"/>
  <c r="C210"/>
  <c r="A209"/>
  <c r="C209"/>
  <c r="A208"/>
  <c r="C208"/>
  <c r="A207"/>
  <c r="C207"/>
  <c r="A206"/>
  <c r="C206"/>
  <c r="A204"/>
  <c r="C204"/>
  <c r="CC200"/>
  <c r="A199"/>
  <c r="C199"/>
  <c r="A198"/>
  <c r="C198"/>
  <c r="A197"/>
  <c r="C197"/>
  <c r="A196"/>
  <c r="C196"/>
  <c r="A195"/>
  <c r="C195"/>
  <c r="A194"/>
  <c r="C194"/>
  <c r="A193"/>
  <c r="C193"/>
  <c r="CC189"/>
  <c r="A188"/>
  <c r="C188"/>
  <c r="A187"/>
  <c r="C187"/>
  <c r="A186"/>
  <c r="C186"/>
  <c r="A185"/>
  <c r="C185"/>
  <c r="A184"/>
  <c r="C184"/>
  <c r="A183"/>
  <c r="C183"/>
  <c r="CC179"/>
  <c r="A178"/>
  <c r="C178"/>
  <c r="A177"/>
  <c r="C177"/>
  <c r="A176"/>
  <c r="C176"/>
  <c r="A175"/>
  <c r="C175"/>
  <c r="A174"/>
  <c r="C174"/>
  <c r="A173"/>
  <c r="C173"/>
  <c r="A172"/>
  <c r="C172"/>
  <c r="CC168"/>
  <c r="A167"/>
  <c r="C167"/>
  <c r="A166"/>
  <c r="C166"/>
  <c r="A165"/>
  <c r="C165"/>
  <c r="A164"/>
  <c r="C164"/>
  <c r="A163"/>
  <c r="C163"/>
  <c r="A162"/>
  <c r="C162"/>
  <c r="A161"/>
  <c r="C161"/>
  <c r="CC157"/>
  <c r="A156"/>
  <c r="C156"/>
  <c r="A155"/>
  <c r="C155"/>
  <c r="A154"/>
  <c r="C154"/>
  <c r="A153"/>
  <c r="C153"/>
  <c r="A152"/>
  <c r="C152"/>
  <c r="A150"/>
  <c r="C150"/>
  <c r="CC146"/>
  <c r="A145"/>
  <c r="C145"/>
  <c r="A144"/>
  <c r="C144"/>
  <c r="A143"/>
  <c r="C143"/>
  <c r="A142"/>
  <c r="C142"/>
  <c r="A141"/>
  <c r="C141"/>
  <c r="A140"/>
  <c r="C140"/>
  <c r="A139"/>
  <c r="C139"/>
  <c r="CC135"/>
  <c r="A134"/>
  <c r="C134"/>
  <c r="A133"/>
  <c r="C133"/>
  <c r="A132"/>
  <c r="C132"/>
  <c r="A131"/>
  <c r="C131"/>
  <c r="A130"/>
  <c r="C130"/>
  <c r="A129"/>
  <c r="C129"/>
  <c r="CC125"/>
  <c r="A124"/>
  <c r="C124"/>
  <c r="A123"/>
  <c r="C123"/>
  <c r="A122"/>
  <c r="C122"/>
  <c r="A121"/>
  <c r="C121"/>
  <c r="A120"/>
  <c r="C120"/>
  <c r="A119"/>
  <c r="C119"/>
  <c r="A118"/>
  <c r="C118"/>
  <c r="CC114"/>
  <c r="A113"/>
  <c r="C113"/>
  <c r="A112"/>
  <c r="C112"/>
  <c r="A111"/>
  <c r="C111"/>
  <c r="A110"/>
  <c r="C110"/>
  <c r="A109"/>
  <c r="C109"/>
  <c r="A107"/>
  <c r="C107"/>
  <c r="CC103"/>
  <c r="A102"/>
  <c r="C102"/>
  <c r="A101"/>
  <c r="C101"/>
  <c r="A100"/>
  <c r="C100"/>
  <c r="A99"/>
  <c r="C99"/>
  <c r="A98"/>
  <c r="C98"/>
  <c r="A97"/>
  <c r="C97"/>
  <c r="A96"/>
  <c r="C96"/>
  <c r="CC92"/>
  <c r="A91"/>
  <c r="C91"/>
  <c r="A90"/>
  <c r="C90"/>
  <c r="A89"/>
  <c r="C89"/>
  <c r="A88"/>
  <c r="C88"/>
  <c r="A87"/>
  <c r="C87"/>
  <c r="A86"/>
  <c r="C86"/>
  <c r="A85"/>
  <c r="C85"/>
  <c r="A84"/>
  <c r="C84"/>
  <c r="CC80"/>
  <c r="A79"/>
  <c r="C79"/>
  <c r="A78"/>
  <c r="C78"/>
  <c r="A77"/>
  <c r="C77"/>
  <c r="A76"/>
  <c r="C76"/>
  <c r="A75"/>
  <c r="C75"/>
  <c r="A73"/>
  <c r="C73"/>
  <c r="CC69"/>
  <c r="A68"/>
  <c r="C68"/>
  <c r="A67"/>
  <c r="C67"/>
  <c r="A66"/>
  <c r="C66"/>
  <c r="A65"/>
  <c r="C65"/>
  <c r="A64"/>
  <c r="C64"/>
  <c r="A63"/>
  <c r="C63"/>
  <c r="CC59"/>
  <c r="A58"/>
  <c r="C58"/>
  <c r="A57"/>
  <c r="C57"/>
  <c r="A56"/>
  <c r="C56"/>
  <c r="A55"/>
  <c r="C55"/>
  <c r="A54"/>
  <c r="C54"/>
  <c r="A53"/>
  <c r="C53"/>
  <c r="CC49"/>
  <c r="A48"/>
  <c r="C48"/>
  <c r="A47"/>
  <c r="C47"/>
  <c r="A46"/>
  <c r="C46"/>
  <c r="A45"/>
  <c r="C45"/>
  <c r="A44"/>
  <c r="C44"/>
  <c r="A42"/>
  <c r="C42"/>
  <c r="CC38"/>
  <c r="A37"/>
  <c r="C37"/>
  <c r="A36"/>
  <c r="C36"/>
  <c r="A35"/>
  <c r="C35"/>
  <c r="A34"/>
  <c r="C34"/>
  <c r="A33"/>
  <c r="C33"/>
  <c r="A32"/>
  <c r="C32"/>
  <c r="A31"/>
  <c r="C31"/>
  <c r="CC27"/>
  <c r="A26"/>
  <c r="C26"/>
  <c r="A25"/>
  <c r="C25"/>
  <c r="A24"/>
  <c r="C24"/>
  <c r="A23"/>
  <c r="C23"/>
  <c r="A22"/>
  <c r="C22"/>
  <c r="A21"/>
  <c r="C21"/>
</calcChain>
</file>

<file path=xl/sharedStrings.xml><?xml version="1.0" encoding="utf-8"?>
<sst xmlns="http://schemas.openxmlformats.org/spreadsheetml/2006/main" count="321" uniqueCount="184">
  <si>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</si>
  <si>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</si>
  <si>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</si>
  <si>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</si>
  <si>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</si>
  <si>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</si>
  <si>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</si>
  <si>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</si>
  <si>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</si>
  <si>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</si>
  <si>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</si>
  <si>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</si>
  <si>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</si>
  <si>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</si>
  <si>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</si>
  <si>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</si>
  <si>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</si>
  <si>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</si>
  <si>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</si>
  <si>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</si>
  <si>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</si>
  <si>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</si>
  <si>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</si>
  <si>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</si>
  <si>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</si>
  <si>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</si>
  <si>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</si>
  <si>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</si>
  <si>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</si>
  <si>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</si>
  <si>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</si>
  <si>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</si>
  <si>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</si>
  <si>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</si>
  <si>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</si>
  <si>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</si>
  <si>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</si>
  <si>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</si>
  <si>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</si>
  <si>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</si>
  <si>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</si>
  <si>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</si>
  <si>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</si>
  <si>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</si>
  <si>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</si>
  <si>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</si>
  <si>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</si>
  <si>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</si>
  <si>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</si>
  <si>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</si>
  <si>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</si>
  <si>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</si>
  <si>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</si>
  <si>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</si>
  <si>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</si>
  <si>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</si>
  <si>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</si>
  <si>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</si>
  <si>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</si>
  <si>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</si>
  <si>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</si>
  <si>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</si>
  <si>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</si>
  <si>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</si>
  <si>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</si>
  <si>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</si>
  <si>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</si>
  <si>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</si>
  <si>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</si>
  <si>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</si>
  <si>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</si>
  <si>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</si>
  <si>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</si>
  <si>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</si>
  <si>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</si>
  <si>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</si>
  <si>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</si>
  <si>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</si>
  <si>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</si>
  <si>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</si>
  <si>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</si>
  <si>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</si>
  <si>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</si>
  <si>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</si>
  <si>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</si>
  <si>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</si>
  <si>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</si>
  <si>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1 день</t>
  </si>
  <si>
    <t>без физ.норм</t>
  </si>
  <si>
    <t>Итого за день</t>
  </si>
  <si>
    <t>2 день</t>
  </si>
  <si>
    <t>Обед</t>
  </si>
  <si>
    <t>Салат из отварной свеклы с черносливом и растительным маслом</t>
  </si>
  <si>
    <t>Суп-пюре из разных овощей</t>
  </si>
  <si>
    <t>Гуляш из мяса свинины</t>
  </si>
  <si>
    <t>Макаронные изделия отварные</t>
  </si>
  <si>
    <t>Компот из сухофруктов</t>
  </si>
  <si>
    <t>Хлеб ржаной</t>
  </si>
  <si>
    <t>Хлеб пшеничный</t>
  </si>
  <si>
    <t>Итого за 'Обед'</t>
  </si>
  <si>
    <t>3 день</t>
  </si>
  <si>
    <t>Помидор</t>
  </si>
  <si>
    <t>Борщ со сметаной</t>
  </si>
  <si>
    <t>Колбаски "Витаминные"</t>
  </si>
  <si>
    <t>Каша пшеничная рассыпчатая АР</t>
  </si>
  <si>
    <t>Кисель из концентрата</t>
  </si>
  <si>
    <t>4 день</t>
  </si>
  <si>
    <t>Икра морковная з</t>
  </si>
  <si>
    <t>Голубцы любительские АР</t>
  </si>
  <si>
    <t>Картофельное пюре</t>
  </si>
  <si>
    <t>Компот из яблок</t>
  </si>
  <si>
    <t>5 день</t>
  </si>
  <si>
    <t>Салат из свежих огурцов с растительным маслом</t>
  </si>
  <si>
    <t>Щи из свежей капусты со сметаной</t>
  </si>
  <si>
    <t>Плов из мяса кур</t>
  </si>
  <si>
    <t>Сок</t>
  </si>
  <si>
    <t>6 день</t>
  </si>
  <si>
    <t>Салат из квашеной капусты</t>
  </si>
  <si>
    <t>Суп картофельный с бобовыми</t>
  </si>
  <si>
    <t>Запеканка картофельная, фаршированная отварным мясом свинины</t>
  </si>
  <si>
    <t>7 день</t>
  </si>
  <si>
    <t>Салат из отварного картофеля с зеленым горошком и растительным маслом</t>
  </si>
  <si>
    <t>Печень по-строгановски</t>
  </si>
  <si>
    <t>Рис припущенный г</t>
  </si>
  <si>
    <t>8 день</t>
  </si>
  <si>
    <t>Биточки (котлеты) из мяса свинины</t>
  </si>
  <si>
    <t>Капуста тушеная</t>
  </si>
  <si>
    <t>Напиток из шиповника</t>
  </si>
  <si>
    <t>Гренки (сухарики)</t>
  </si>
  <si>
    <t>9 день</t>
  </si>
  <si>
    <t>Салат из отварной свеклы с яблоками и растительным маслом</t>
  </si>
  <si>
    <t>Филе куриное тушеное в соусе</t>
  </si>
  <si>
    <t>10 день</t>
  </si>
  <si>
    <t>Салат из белокочанной капусты с морковью и растительным маслом</t>
  </si>
  <si>
    <t>Каша ячневая с маслом сливочным</t>
  </si>
  <si>
    <t>11 день</t>
  </si>
  <si>
    <t>Салат из моркови с яблоками и растительным маслом</t>
  </si>
  <si>
    <t>Суфле птичка АР</t>
  </si>
  <si>
    <t>12 день</t>
  </si>
  <si>
    <t>Зразы картофельные с мясом свинины</t>
  </si>
  <si>
    <t>Чай с сахаром АР</t>
  </si>
  <si>
    <t>13 день</t>
  </si>
  <si>
    <t>Рассольник со сметаной</t>
  </si>
  <si>
    <t>Бефстроганов из отварного мяса свинины</t>
  </si>
  <si>
    <t>14 день</t>
  </si>
  <si>
    <t>Икра из кабачков</t>
  </si>
  <si>
    <t>Суфле рыбка АР</t>
  </si>
  <si>
    <t>15 день</t>
  </si>
  <si>
    <t>Огурец свежий</t>
  </si>
  <si>
    <t>Суп-пюре из картофеля</t>
  </si>
  <si>
    <t>Рагу из мяса кур</t>
  </si>
  <si>
    <t>16 день</t>
  </si>
  <si>
    <t>Суп с рыбными консервами</t>
  </si>
  <si>
    <t>Тефтели из мяса свинины в молочном соусе</t>
  </si>
  <si>
    <t>Каша гречневая вязкая</t>
  </si>
  <si>
    <t>17 день</t>
  </si>
  <si>
    <t>Огурец соленый</t>
  </si>
  <si>
    <t>Суп картофельный с мясными фрикадельками из свинины</t>
  </si>
  <si>
    <t>Кофейный напиток с молоком</t>
  </si>
  <si>
    <t>18 день</t>
  </si>
  <si>
    <t>Салат из моркови с изюмом и растительным маслом</t>
  </si>
  <si>
    <t>Бедро куриное тушёное АР</t>
  </si>
  <si>
    <t>19 день</t>
  </si>
  <si>
    <t>Шницель рыбный из минтая</t>
  </si>
  <si>
    <t>20 день</t>
  </si>
  <si>
    <t>Рагу из овощей</t>
  </si>
  <si>
    <t>26.09.2025</t>
  </si>
  <si>
    <t>4/1</t>
  </si>
  <si>
    <t>Салат из белокочанной капусты с луком и растительным маслом</t>
  </si>
  <si>
    <t>100</t>
  </si>
  <si>
    <t>-</t>
  </si>
  <si>
    <t>37/8</t>
  </si>
  <si>
    <t>3/4</t>
  </si>
  <si>
    <t>180</t>
  </si>
  <si>
    <t>3/10</t>
  </si>
  <si>
    <t>200</t>
  </si>
  <si>
    <t>31</t>
  </si>
  <si>
    <t>62</t>
  </si>
  <si>
    <t>СанПиН 2.3/2.4.3590-20 ОВЗ 12 лет и старше</t>
  </si>
  <si>
    <t>МБОУ СОШ № 6 ДОВЗ 12 лет и ст</t>
  </si>
  <si>
    <t>Суп крестьянский с крупой и с мясом кур</t>
  </si>
  <si>
    <t>Суп картофельный с макаронными изделиями и с мясом кур</t>
  </si>
  <si>
    <t>Борщ с мясом кур и со сметаной</t>
  </si>
  <si>
    <t>Суп фасолевый с мясом кур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</si>
</sst>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9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0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4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wrapText="1"/>
    </xf>
    <xf numFmtId="0" fontId="4" fillId="0" borderId="0" xfId="0" quotePrefix="1" applyFont="1" applyAlignment="1">
      <alignment wrapText="1"/>
    </xf>
    <xf numFmtId="0" fontId="6" fillId="0" borderId="0" xfId="0" applyFont="1"/>
    <xf numFmtId="0" fontId="0" fillId="0" borderId="0" xfId="0" quotePrefix="1"/>
    <xf numFmtId="0" fontId="1" fillId="0" borderId="0" xfId="0" quotePrefix="1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0" xfId="0"/>
    <xf numFmtId="0" fontId="4" fillId="0" borderId="0" xfId="0" applyFont="1"/>
    <xf numFmtId="2" fontId="4" fillId="0" borderId="0" xfId="0" applyNumberFormat="1" applyFont="1"/>
    <xf numFmtId="0" fontId="4" fillId="0" borderId="0" xfId="0" quotePrefix="1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wrapText="1"/>
    </xf>
    <xf numFmtId="2" fontId="4" fillId="0" borderId="7" xfId="0" applyNumberFormat="1" applyFont="1" applyBorder="1"/>
    <xf numFmtId="0" fontId="6" fillId="0" borderId="0" xfId="0" applyFont="1"/>
    <xf numFmtId="0" fontId="6" fillId="0" borderId="0" xfId="0" applyFont="1" applyAlignment="1">
      <alignment wrapText="1"/>
    </xf>
    <xf numFmtId="2" fontId="6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" fillId="0" borderId="7" xfId="0" applyNumberFormat="1" applyFont="1" applyBorder="1"/>
    <xf numFmtId="2" fontId="1" fillId="0" borderId="0" xfId="0" applyNumberFormat="1" applyFont="1"/>
    <xf numFmtId="2" fontId="1" fillId="0" borderId="0" xfId="0" applyNumberFormat="1" applyFont="1" applyAlignment="1"/>
    <xf numFmtId="2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2" fontId="7" fillId="0" borderId="0" xfId="0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CP223"/>
  <sheetViews>
    <sheetView tabSelected="1" view="pageBreakPreview" topLeftCell="A206" zoomScaleNormal="100" zoomScaleSheetLayoutView="100" workbookViewId="0">
      <selection activeCell="I223" sqref="I223"/>
    </sheetView>
  </sheetViews>
  <sheetFormatPr defaultColWidth="0" defaultRowHeight="15.75"/>
  <cols>
    <col min="1" max="1" width="14.85546875" style="1" customWidth="1"/>
    <col min="2" max="2" width="27.85546875" style="12" customWidth="1"/>
    <col min="3" max="3" width="10.5703125" style="1" customWidth="1"/>
    <col min="4" max="4" width="8" style="1" customWidth="1"/>
    <col min="5" max="5" width="10.140625" style="1" customWidth="1"/>
    <col min="6" max="6" width="7.7109375" style="1" customWidth="1"/>
    <col min="7" max="7" width="10.85546875" style="1" customWidth="1"/>
    <col min="8" max="8" width="8.42578125" style="1" customWidth="1"/>
    <col min="9" max="9" width="8.85546875" style="44" customWidth="1"/>
    <col min="10" max="22" width="0" style="1" hidden="1" customWidth="1"/>
    <col min="23" max="25" width="5.7109375" style="1" customWidth="1"/>
    <col min="26" max="26" width="8.140625" style="1" customWidth="1"/>
    <col min="27" max="27" width="7.42578125" style="1" customWidth="1"/>
    <col min="28" max="28" width="5.7109375" style="1" hidden="1" customWidth="1"/>
    <col min="29" max="29" width="7" style="1" customWidth="1"/>
    <col min="30" max="31" width="5.7109375" style="1" customWidth="1"/>
    <col min="32" max="34" width="5.7109375" style="1" hidden="1" customWidth="1"/>
    <col min="35" max="35" width="5.7109375" style="1" customWidth="1"/>
    <col min="36" max="80" width="0" style="1" hidden="1" customWidth="1"/>
    <col min="81" max="16384" width="0" style="1" hidden="1"/>
  </cols>
  <sheetData>
    <row r="1" spans="1:94" ht="0.75" customHeight="1">
      <c r="B1" s="1"/>
    </row>
    <row r="2" spans="1:94" ht="20.25" customHeight="1">
      <c r="A2" s="40" t="s">
        <v>7</v>
      </c>
      <c r="B2" s="40"/>
      <c r="C2" s="40"/>
      <c r="D2" s="40"/>
      <c r="E2" s="40"/>
      <c r="F2" s="40"/>
      <c r="G2" s="40"/>
      <c r="H2" s="40"/>
      <c r="I2" s="40"/>
    </row>
    <row r="3" spans="1:94" s="4" customFormat="1">
      <c r="A3" s="5"/>
      <c r="B3" s="23" t="s">
        <v>179</v>
      </c>
      <c r="C3" s="5"/>
      <c r="D3" s="6"/>
      <c r="E3" s="5"/>
      <c r="F3" s="5"/>
      <c r="G3" s="5"/>
      <c r="H3" s="5"/>
      <c r="I3" s="45"/>
      <c r="X3" s="23" t="s">
        <v>178</v>
      </c>
    </row>
    <row r="4" spans="1:94" hidden="1">
      <c r="B4" s="1"/>
    </row>
    <row r="5" spans="1:94" s="3" customFormat="1" ht="14.25" customHeight="1">
      <c r="A5" s="41" t="s">
        <v>76</v>
      </c>
      <c r="B5" s="39" t="s">
        <v>0</v>
      </c>
      <c r="C5" s="39" t="s">
        <v>6</v>
      </c>
      <c r="D5" s="39" t="s">
        <v>2</v>
      </c>
      <c r="E5" s="39"/>
      <c r="F5" s="39" t="s">
        <v>9</v>
      </c>
      <c r="G5" s="39"/>
      <c r="H5" s="39" t="s">
        <v>8</v>
      </c>
      <c r="I5" s="46" t="s">
        <v>5</v>
      </c>
      <c r="J5" s="3" t="s">
        <v>10</v>
      </c>
      <c r="K5" s="3" t="s">
        <v>11</v>
      </c>
      <c r="L5" s="3" t="s">
        <v>74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  <c r="S5" s="3" t="s">
        <v>18</v>
      </c>
      <c r="T5" s="3" t="s">
        <v>19</v>
      </c>
      <c r="U5" s="3" t="s">
        <v>20</v>
      </c>
      <c r="V5" s="3" t="s">
        <v>21</v>
      </c>
      <c r="W5" s="36" t="s">
        <v>75</v>
      </c>
      <c r="X5" s="36"/>
      <c r="Y5" s="36"/>
      <c r="Z5" s="36"/>
      <c r="AA5" s="37" t="s">
        <v>77</v>
      </c>
      <c r="AB5" s="37"/>
      <c r="AC5" s="37"/>
      <c r="AD5" s="37"/>
      <c r="AE5" s="37"/>
      <c r="AF5" s="37"/>
      <c r="AG5" s="37"/>
      <c r="AH5" s="37"/>
      <c r="AI5" s="38"/>
      <c r="AJ5" s="3" t="s">
        <v>30</v>
      </c>
      <c r="AK5" s="3" t="s">
        <v>31</v>
      </c>
      <c r="AL5" s="3" t="s">
        <v>32</v>
      </c>
      <c r="AM5" s="3" t="s">
        <v>33</v>
      </c>
      <c r="AN5" s="3" t="s">
        <v>34</v>
      </c>
      <c r="AO5" s="3" t="s">
        <v>35</v>
      </c>
      <c r="AP5" s="3" t="s">
        <v>36</v>
      </c>
      <c r="AQ5" s="3" t="s">
        <v>37</v>
      </c>
      <c r="AR5" s="3" t="s">
        <v>38</v>
      </c>
      <c r="AS5" s="3" t="s">
        <v>39</v>
      </c>
      <c r="AT5" s="3" t="s">
        <v>40</v>
      </c>
      <c r="AU5" s="3" t="s">
        <v>41</v>
      </c>
      <c r="AV5" s="3" t="s">
        <v>42</v>
      </c>
      <c r="AW5" s="3" t="s">
        <v>43</v>
      </c>
      <c r="AX5" s="3" t="s">
        <v>44</v>
      </c>
      <c r="AY5" s="3" t="s">
        <v>45</v>
      </c>
      <c r="AZ5" s="3" t="s">
        <v>46</v>
      </c>
      <c r="BA5" s="3" t="s">
        <v>47</v>
      </c>
      <c r="BB5" s="3" t="s">
        <v>48</v>
      </c>
      <c r="BC5" s="3" t="s">
        <v>49</v>
      </c>
      <c r="BD5" s="3" t="s">
        <v>50</v>
      </c>
      <c r="BE5" s="3" t="s">
        <v>51</v>
      </c>
      <c r="BF5" s="3" t="s">
        <v>52</v>
      </c>
      <c r="BG5" s="3" t="s">
        <v>53</v>
      </c>
      <c r="BH5" s="3" t="s">
        <v>54</v>
      </c>
      <c r="BI5" s="3" t="s">
        <v>55</v>
      </c>
      <c r="BJ5" s="3" t="s">
        <v>56</v>
      </c>
      <c r="BK5" s="3" t="s">
        <v>57</v>
      </c>
      <c r="BL5" s="3" t="s">
        <v>58</v>
      </c>
      <c r="BM5" s="3" t="s">
        <v>59</v>
      </c>
      <c r="BN5" s="3" t="s">
        <v>60</v>
      </c>
      <c r="BO5" s="3" t="s">
        <v>61</v>
      </c>
      <c r="BP5" s="3" t="s">
        <v>62</v>
      </c>
      <c r="BQ5" s="3" t="s">
        <v>63</v>
      </c>
      <c r="BR5" s="3" t="s">
        <v>64</v>
      </c>
      <c r="BS5" s="3" t="s">
        <v>65</v>
      </c>
      <c r="BT5" s="3" t="s">
        <v>66</v>
      </c>
      <c r="BU5" s="3" t="s">
        <v>67</v>
      </c>
      <c r="BV5" s="3" t="s">
        <v>68</v>
      </c>
      <c r="BW5" s="3" t="s">
        <v>69</v>
      </c>
      <c r="BX5" s="3" t="s">
        <v>70</v>
      </c>
      <c r="BY5" s="3" t="s">
        <v>71</v>
      </c>
      <c r="BZ5" s="3" t="s">
        <v>72</v>
      </c>
      <c r="CA5" s="3" t="s">
        <v>73</v>
      </c>
      <c r="CB5" s="9"/>
    </row>
    <row r="6" spans="1:94" s="3" customFormat="1" ht="24.75" customHeight="1">
      <c r="A6" s="42"/>
      <c r="B6" s="39"/>
      <c r="C6" s="39"/>
      <c r="D6" s="2" t="s">
        <v>1</v>
      </c>
      <c r="E6" s="2" t="s">
        <v>3</v>
      </c>
      <c r="F6" s="2" t="s">
        <v>1</v>
      </c>
      <c r="G6" s="2" t="s">
        <v>4</v>
      </c>
      <c r="H6" s="39"/>
      <c r="I6" s="47"/>
      <c r="W6" s="8" t="s">
        <v>22</v>
      </c>
      <c r="X6" s="8" t="s">
        <v>23</v>
      </c>
      <c r="Y6" s="8" t="s">
        <v>24</v>
      </c>
      <c r="Z6" s="8" t="s">
        <v>25</v>
      </c>
      <c r="AA6" s="8" t="s">
        <v>86</v>
      </c>
      <c r="AB6" s="8" t="s">
        <v>26</v>
      </c>
      <c r="AC6" s="8" t="s">
        <v>78</v>
      </c>
      <c r="AD6" s="8" t="s">
        <v>79</v>
      </c>
      <c r="AE6" s="8" t="s">
        <v>80</v>
      </c>
      <c r="AF6" s="8" t="s">
        <v>27</v>
      </c>
      <c r="AG6" s="8" t="s">
        <v>28</v>
      </c>
      <c r="AH6" s="8" t="s">
        <v>29</v>
      </c>
      <c r="AI6" s="10" t="s">
        <v>81</v>
      </c>
      <c r="CB6" s="9"/>
    </row>
    <row r="7" spans="1:94" s="3" customFormat="1" ht="15">
      <c r="B7" s="13" t="s">
        <v>87</v>
      </c>
      <c r="C7" s="7"/>
      <c r="D7" s="7"/>
      <c r="E7" s="7"/>
      <c r="F7" s="7"/>
      <c r="G7" s="7"/>
      <c r="H7" s="7"/>
      <c r="I7" s="25"/>
    </row>
    <row r="8" spans="1:94" s="14" customFormat="1" ht="15">
      <c r="A8" s="24"/>
      <c r="B8" s="26" t="s">
        <v>91</v>
      </c>
      <c r="C8" s="25"/>
      <c r="D8" s="25"/>
      <c r="E8" s="25"/>
      <c r="F8" s="25"/>
      <c r="G8" s="25"/>
      <c r="H8" s="25"/>
      <c r="I8" s="25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</row>
    <row r="9" spans="1:94" s="3" customFormat="1" ht="45">
      <c r="A9" s="30" t="s">
        <v>167</v>
      </c>
      <c r="B9" s="31" t="s">
        <v>168</v>
      </c>
      <c r="C9" s="32" t="s">
        <v>169</v>
      </c>
      <c r="D9" s="32">
        <v>1.58</v>
      </c>
      <c r="E9" s="32">
        <v>0</v>
      </c>
      <c r="F9" s="32">
        <v>5.97</v>
      </c>
      <c r="G9" s="32">
        <v>5.97</v>
      </c>
      <c r="H9" s="32">
        <v>9.2200000000000006</v>
      </c>
      <c r="I9" s="32">
        <v>92.545418000000012</v>
      </c>
      <c r="J9" s="30">
        <v>0.75</v>
      </c>
      <c r="K9" s="30">
        <v>3.9</v>
      </c>
      <c r="L9" s="30">
        <v>0</v>
      </c>
      <c r="M9" s="30">
        <v>0</v>
      </c>
      <c r="N9" s="30">
        <v>7.28</v>
      </c>
      <c r="O9" s="30">
        <v>0.09</v>
      </c>
      <c r="P9" s="30">
        <v>1.85</v>
      </c>
      <c r="Q9" s="30">
        <v>0</v>
      </c>
      <c r="R9" s="30">
        <v>0</v>
      </c>
      <c r="S9" s="30">
        <v>0.26</v>
      </c>
      <c r="T9" s="30">
        <v>1.1399999999999999</v>
      </c>
      <c r="U9" s="30">
        <v>200.68</v>
      </c>
      <c r="V9" s="30">
        <v>259.10000000000002</v>
      </c>
      <c r="W9" s="30">
        <v>43.53</v>
      </c>
      <c r="X9" s="30">
        <v>14.24</v>
      </c>
      <c r="Y9" s="30">
        <v>29.98</v>
      </c>
      <c r="Z9" s="30">
        <v>0.56999999999999995</v>
      </c>
      <c r="AA9" s="30">
        <v>0</v>
      </c>
      <c r="AB9" s="30">
        <v>16.46</v>
      </c>
      <c r="AC9" s="30">
        <v>2.52</v>
      </c>
      <c r="AD9" s="30">
        <v>2.74</v>
      </c>
      <c r="AE9" s="30">
        <v>0.03</v>
      </c>
      <c r="AF9" s="30">
        <v>0.03</v>
      </c>
      <c r="AG9" s="30">
        <v>0.59</v>
      </c>
      <c r="AH9" s="30">
        <v>0.79</v>
      </c>
      <c r="AI9" s="30">
        <v>37.729999999999997</v>
      </c>
    </row>
    <row r="10" spans="1:94" s="30" customFormat="1" ht="30">
      <c r="A10" s="30" t="str">
        <f>"38/2"</f>
        <v>38/2</v>
      </c>
      <c r="B10" s="31" t="s">
        <v>180</v>
      </c>
      <c r="C10" s="32" t="str">
        <f>"265"</f>
        <v>265</v>
      </c>
      <c r="D10" s="32">
        <v>5.74</v>
      </c>
      <c r="E10" s="32">
        <v>3.77</v>
      </c>
      <c r="F10" s="32">
        <v>8.51</v>
      </c>
      <c r="G10" s="32">
        <v>5.16</v>
      </c>
      <c r="H10" s="32">
        <v>15.23</v>
      </c>
      <c r="I10" s="32">
        <v>157.06</v>
      </c>
      <c r="J10" s="30">
        <v>0.68</v>
      </c>
      <c r="K10" s="30">
        <v>3.25</v>
      </c>
      <c r="L10" s="30">
        <v>0</v>
      </c>
      <c r="M10" s="30">
        <v>0</v>
      </c>
      <c r="N10" s="30">
        <v>3.21</v>
      </c>
      <c r="O10" s="30">
        <v>9.86</v>
      </c>
      <c r="P10" s="30">
        <v>2.16</v>
      </c>
      <c r="Q10" s="30">
        <v>0</v>
      </c>
      <c r="R10" s="30">
        <v>0</v>
      </c>
      <c r="S10" s="30">
        <v>0.19</v>
      </c>
      <c r="T10" s="30">
        <v>1.27</v>
      </c>
      <c r="U10" s="30">
        <v>200.18</v>
      </c>
      <c r="V10" s="30">
        <v>283.88</v>
      </c>
      <c r="W10" s="30">
        <v>30.4</v>
      </c>
      <c r="X10" s="30">
        <v>22.11</v>
      </c>
      <c r="Y10" s="30">
        <v>92.83</v>
      </c>
      <c r="Z10" s="30">
        <v>1.02</v>
      </c>
      <c r="AA10" s="30">
        <v>8.69</v>
      </c>
      <c r="AB10" s="30">
        <v>1089.9000000000001</v>
      </c>
      <c r="AC10" s="30">
        <v>216.55</v>
      </c>
      <c r="AD10" s="30">
        <v>2.44</v>
      </c>
      <c r="AE10" s="30">
        <v>0.06</v>
      </c>
      <c r="AF10" s="30">
        <v>0.04</v>
      </c>
      <c r="AG10" s="30">
        <v>0.73</v>
      </c>
      <c r="AH10" s="30">
        <v>1.25</v>
      </c>
      <c r="AI10" s="30">
        <v>8.15</v>
      </c>
      <c r="AJ10" s="30">
        <v>0</v>
      </c>
      <c r="AK10" s="30">
        <v>0</v>
      </c>
      <c r="AL10" s="30">
        <v>0</v>
      </c>
      <c r="AM10" s="30">
        <v>83.4</v>
      </c>
      <c r="AN10" s="30">
        <v>65.760000000000005</v>
      </c>
      <c r="AO10" s="30">
        <v>21.56</v>
      </c>
      <c r="AP10" s="30">
        <v>46.75</v>
      </c>
      <c r="AQ10" s="30">
        <v>18.43</v>
      </c>
      <c r="AR10" s="30">
        <v>74.63</v>
      </c>
      <c r="AS10" s="30">
        <v>71.150000000000006</v>
      </c>
      <c r="AT10" s="30">
        <v>95.66</v>
      </c>
      <c r="AU10" s="30">
        <v>138.77000000000001</v>
      </c>
      <c r="AV10" s="30">
        <v>27.75</v>
      </c>
      <c r="AW10" s="30">
        <v>55.13</v>
      </c>
      <c r="AX10" s="30">
        <v>471.69</v>
      </c>
      <c r="AY10" s="30">
        <v>0</v>
      </c>
      <c r="AZ10" s="30">
        <v>121.72</v>
      </c>
      <c r="BA10" s="30">
        <v>67.38</v>
      </c>
      <c r="BB10" s="30">
        <v>45.38</v>
      </c>
      <c r="BC10" s="30">
        <v>26.9</v>
      </c>
      <c r="BD10" s="30">
        <v>0</v>
      </c>
      <c r="BE10" s="30">
        <v>0</v>
      </c>
      <c r="BF10" s="30">
        <v>0</v>
      </c>
      <c r="BG10" s="30">
        <v>0</v>
      </c>
      <c r="BH10" s="30">
        <v>0</v>
      </c>
      <c r="BI10" s="30">
        <v>0</v>
      </c>
      <c r="BJ10" s="30">
        <v>0</v>
      </c>
      <c r="BK10" s="30">
        <v>0.35</v>
      </c>
      <c r="BL10" s="30">
        <v>0</v>
      </c>
      <c r="BM10" s="30">
        <v>0.21</v>
      </c>
      <c r="BN10" s="30">
        <v>0.01</v>
      </c>
      <c r="BO10" s="30">
        <v>0.03</v>
      </c>
      <c r="BP10" s="30">
        <v>0</v>
      </c>
      <c r="BQ10" s="30">
        <v>0</v>
      </c>
      <c r="BR10" s="30">
        <v>0</v>
      </c>
      <c r="BS10" s="30">
        <v>1.21</v>
      </c>
      <c r="BT10" s="30">
        <v>0</v>
      </c>
      <c r="BU10" s="30">
        <v>0</v>
      </c>
      <c r="BV10" s="30">
        <v>2.95</v>
      </c>
      <c r="BW10" s="30">
        <v>0</v>
      </c>
      <c r="BX10" s="30">
        <v>0</v>
      </c>
      <c r="BY10" s="30">
        <v>0</v>
      </c>
      <c r="BZ10" s="30">
        <v>0</v>
      </c>
      <c r="CA10" s="30">
        <v>0</v>
      </c>
      <c r="CB10" s="30">
        <v>285.58</v>
      </c>
      <c r="CD10" s="30">
        <v>181.65</v>
      </c>
      <c r="CF10" s="30">
        <v>0</v>
      </c>
      <c r="CG10" s="30">
        <v>0</v>
      </c>
      <c r="CH10" s="30">
        <v>0</v>
      </c>
      <c r="CI10" s="30">
        <v>0</v>
      </c>
      <c r="CJ10" s="30">
        <v>0</v>
      </c>
      <c r="CK10" s="30">
        <v>0</v>
      </c>
      <c r="CL10" s="30">
        <v>0</v>
      </c>
      <c r="CM10" s="30">
        <v>0</v>
      </c>
      <c r="CN10" s="30">
        <v>0</v>
      </c>
      <c r="CO10" s="30">
        <v>0</v>
      </c>
      <c r="CP10" s="30">
        <v>0.5</v>
      </c>
    </row>
    <row r="11" spans="1:94" s="3" customFormat="1" ht="30">
      <c r="A11" s="30" t="s">
        <v>171</v>
      </c>
      <c r="B11" s="31" t="s">
        <v>153</v>
      </c>
      <c r="C11" s="32" t="s">
        <v>169</v>
      </c>
      <c r="D11" s="32">
        <v>9.68</v>
      </c>
      <c r="E11" s="32">
        <v>7.14</v>
      </c>
      <c r="F11" s="32">
        <v>19.260000000000002</v>
      </c>
      <c r="G11" s="32">
        <v>0.22</v>
      </c>
      <c r="H11" s="32">
        <v>13.28</v>
      </c>
      <c r="I11" s="32">
        <v>260.09731103035278</v>
      </c>
      <c r="J11" s="30">
        <v>8.64</v>
      </c>
      <c r="K11" s="30">
        <v>0.12</v>
      </c>
      <c r="L11" s="30">
        <v>0</v>
      </c>
      <c r="M11" s="30">
        <v>0</v>
      </c>
      <c r="N11" s="30">
        <v>2.99</v>
      </c>
      <c r="O11" s="30">
        <v>8.99</v>
      </c>
      <c r="P11" s="30">
        <v>1.31</v>
      </c>
      <c r="Q11" s="30">
        <v>0</v>
      </c>
      <c r="R11" s="30">
        <v>0</v>
      </c>
      <c r="S11" s="30">
        <v>0.11</v>
      </c>
      <c r="T11" s="30">
        <v>1.92</v>
      </c>
      <c r="U11" s="30">
        <v>342.98</v>
      </c>
      <c r="V11" s="30">
        <v>171.12</v>
      </c>
      <c r="W11" s="30">
        <v>35.619999999999997</v>
      </c>
      <c r="X11" s="30">
        <v>22.12</v>
      </c>
      <c r="Y11" s="30">
        <v>120.17</v>
      </c>
      <c r="Z11" s="30">
        <v>1.39</v>
      </c>
      <c r="AA11" s="30">
        <v>24</v>
      </c>
      <c r="AB11" s="30">
        <v>16.41</v>
      </c>
      <c r="AC11" s="30">
        <v>26.93</v>
      </c>
      <c r="AD11" s="30">
        <v>0.54</v>
      </c>
      <c r="AE11" s="30">
        <v>0.28000000000000003</v>
      </c>
      <c r="AF11" s="30">
        <v>0.11</v>
      </c>
      <c r="AG11" s="30">
        <v>1.56</v>
      </c>
      <c r="AH11" s="30">
        <v>3.67</v>
      </c>
      <c r="AI11" s="30">
        <v>2.54</v>
      </c>
    </row>
    <row r="12" spans="1:94" s="3" customFormat="1" ht="15">
      <c r="A12" s="30" t="s">
        <v>172</v>
      </c>
      <c r="B12" s="31" t="s">
        <v>154</v>
      </c>
      <c r="C12" s="32" t="s">
        <v>173</v>
      </c>
      <c r="D12" s="32">
        <v>6.52</v>
      </c>
      <c r="E12" s="32">
        <v>0.04</v>
      </c>
      <c r="F12" s="32">
        <v>4.62</v>
      </c>
      <c r="G12" s="32">
        <v>1.43</v>
      </c>
      <c r="H12" s="32">
        <v>28.61</v>
      </c>
      <c r="I12" s="32">
        <v>170.67961259999998</v>
      </c>
      <c r="J12" s="30">
        <v>2.38</v>
      </c>
      <c r="K12" s="30">
        <v>0.1</v>
      </c>
      <c r="L12" s="30">
        <v>0</v>
      </c>
      <c r="M12" s="30">
        <v>0</v>
      </c>
      <c r="N12" s="30">
        <v>0.66</v>
      </c>
      <c r="O12" s="30">
        <v>23.21</v>
      </c>
      <c r="P12" s="30">
        <v>4.7300000000000004</v>
      </c>
      <c r="Q12" s="30">
        <v>0</v>
      </c>
      <c r="R12" s="30">
        <v>0</v>
      </c>
      <c r="S12" s="30">
        <v>0</v>
      </c>
      <c r="T12" s="30">
        <v>1.26</v>
      </c>
      <c r="U12" s="30">
        <v>174.43</v>
      </c>
      <c r="V12" s="30">
        <v>167.28</v>
      </c>
      <c r="W12" s="30">
        <v>11.21</v>
      </c>
      <c r="X12" s="30">
        <v>83.88</v>
      </c>
      <c r="Y12" s="30">
        <v>123.79</v>
      </c>
      <c r="Z12" s="30">
        <v>2.89</v>
      </c>
      <c r="AA12" s="30">
        <v>18</v>
      </c>
      <c r="AB12" s="30">
        <v>16.12</v>
      </c>
      <c r="AC12" s="30">
        <v>21.13</v>
      </c>
      <c r="AD12" s="30">
        <v>0.4</v>
      </c>
      <c r="AE12" s="30">
        <v>0.16</v>
      </c>
      <c r="AF12" s="30">
        <v>0.08</v>
      </c>
      <c r="AG12" s="30">
        <v>1.58</v>
      </c>
      <c r="AH12" s="30">
        <v>3.18</v>
      </c>
      <c r="AI12" s="30">
        <v>0</v>
      </c>
    </row>
    <row r="13" spans="1:94" s="3" customFormat="1" ht="15">
      <c r="A13" s="30" t="s">
        <v>174</v>
      </c>
      <c r="B13" s="31" t="s">
        <v>110</v>
      </c>
      <c r="C13" s="32" t="s">
        <v>175</v>
      </c>
      <c r="D13" s="32">
        <v>0.35</v>
      </c>
      <c r="E13" s="32">
        <v>0</v>
      </c>
      <c r="F13" s="32">
        <v>0.35</v>
      </c>
      <c r="G13" s="32">
        <v>0.35</v>
      </c>
      <c r="H13" s="32">
        <v>19.940000000000001</v>
      </c>
      <c r="I13" s="32">
        <v>79.958719999999985</v>
      </c>
      <c r="J13" s="30">
        <v>0.09</v>
      </c>
      <c r="K13" s="30">
        <v>0</v>
      </c>
      <c r="L13" s="30">
        <v>0</v>
      </c>
      <c r="M13" s="30">
        <v>0</v>
      </c>
      <c r="N13" s="30">
        <v>17.72</v>
      </c>
      <c r="O13" s="30">
        <v>0.68</v>
      </c>
      <c r="P13" s="30">
        <v>1.54</v>
      </c>
      <c r="Q13" s="30">
        <v>0</v>
      </c>
      <c r="R13" s="30">
        <v>0</v>
      </c>
      <c r="S13" s="30">
        <v>0.72</v>
      </c>
      <c r="T13" s="30">
        <v>0.46</v>
      </c>
      <c r="U13" s="30">
        <v>23.27</v>
      </c>
      <c r="V13" s="30">
        <v>248</v>
      </c>
      <c r="W13" s="30">
        <v>14.26</v>
      </c>
      <c r="X13" s="30">
        <v>7.7</v>
      </c>
      <c r="Y13" s="30">
        <v>9.2100000000000009</v>
      </c>
      <c r="Z13" s="30">
        <v>1.95</v>
      </c>
      <c r="AA13" s="30">
        <v>0</v>
      </c>
      <c r="AB13" s="30">
        <v>24.3</v>
      </c>
      <c r="AC13" s="30">
        <v>4.5</v>
      </c>
      <c r="AD13" s="30">
        <v>0.18</v>
      </c>
      <c r="AE13" s="30">
        <v>0.02</v>
      </c>
      <c r="AF13" s="30">
        <v>0.02</v>
      </c>
      <c r="AG13" s="30">
        <v>0.23</v>
      </c>
      <c r="AH13" s="30">
        <v>0.36</v>
      </c>
      <c r="AI13" s="30">
        <v>3.6</v>
      </c>
    </row>
    <row r="14" spans="1:94" s="3" customFormat="1" ht="15">
      <c r="A14" s="30" t="s">
        <v>170</v>
      </c>
      <c r="B14" s="31" t="s">
        <v>97</v>
      </c>
      <c r="C14" s="32" t="s">
        <v>176</v>
      </c>
      <c r="D14" s="32">
        <v>2.0499999999999998</v>
      </c>
      <c r="E14" s="32">
        <v>0</v>
      </c>
      <c r="F14" s="32">
        <v>0.37</v>
      </c>
      <c r="G14" s="32">
        <v>0.37</v>
      </c>
      <c r="H14" s="32">
        <v>12.93</v>
      </c>
      <c r="I14" s="32">
        <v>59.947799999999994</v>
      </c>
      <c r="J14" s="30">
        <v>0.06</v>
      </c>
      <c r="K14" s="30">
        <v>0</v>
      </c>
      <c r="L14" s="30">
        <v>0</v>
      </c>
      <c r="M14" s="30">
        <v>0</v>
      </c>
      <c r="N14" s="30">
        <v>0.37</v>
      </c>
      <c r="O14" s="30">
        <v>9.98</v>
      </c>
      <c r="P14" s="30">
        <v>2.57</v>
      </c>
      <c r="Q14" s="30">
        <v>0</v>
      </c>
      <c r="R14" s="30">
        <v>0</v>
      </c>
      <c r="S14" s="30">
        <v>0.31</v>
      </c>
      <c r="T14" s="30">
        <v>0.78</v>
      </c>
      <c r="U14" s="30">
        <v>189.1</v>
      </c>
      <c r="V14" s="30">
        <v>75.95</v>
      </c>
      <c r="W14" s="30">
        <v>10.85</v>
      </c>
      <c r="X14" s="30">
        <v>14.57</v>
      </c>
      <c r="Y14" s="30">
        <v>48.98</v>
      </c>
      <c r="Z14" s="30">
        <v>1.21</v>
      </c>
      <c r="AA14" s="30">
        <v>0</v>
      </c>
      <c r="AB14" s="30">
        <v>1.55</v>
      </c>
      <c r="AC14" s="30">
        <v>0.31</v>
      </c>
      <c r="AD14" s="30">
        <v>0.43</v>
      </c>
      <c r="AE14" s="30">
        <v>0.06</v>
      </c>
      <c r="AF14" s="30">
        <v>0.02</v>
      </c>
      <c r="AG14" s="30">
        <v>0.22</v>
      </c>
      <c r="AH14" s="30">
        <v>0.62</v>
      </c>
      <c r="AI14" s="30">
        <v>0</v>
      </c>
    </row>
    <row r="15" spans="1:94" s="3" customFormat="1" ht="15">
      <c r="A15" s="27" t="s">
        <v>170</v>
      </c>
      <c r="B15" s="28" t="s">
        <v>98</v>
      </c>
      <c r="C15" s="29" t="s">
        <v>177</v>
      </c>
      <c r="D15" s="29">
        <v>4.0999999999999996</v>
      </c>
      <c r="E15" s="29">
        <v>0</v>
      </c>
      <c r="F15" s="29">
        <v>0.41</v>
      </c>
      <c r="G15" s="29">
        <v>0.41</v>
      </c>
      <c r="H15" s="29">
        <v>29.08</v>
      </c>
      <c r="I15" s="29">
        <v>138.81861999999998</v>
      </c>
      <c r="J15" s="27">
        <v>0</v>
      </c>
      <c r="K15" s="27">
        <v>0</v>
      </c>
      <c r="L15" s="27">
        <v>0</v>
      </c>
      <c r="M15" s="27">
        <v>0</v>
      </c>
      <c r="N15" s="27">
        <v>0.68</v>
      </c>
      <c r="O15" s="27">
        <v>28.27</v>
      </c>
      <c r="P15" s="27">
        <v>0.12</v>
      </c>
      <c r="Q15" s="27">
        <v>0</v>
      </c>
      <c r="R15" s="27">
        <v>0</v>
      </c>
      <c r="S15" s="27">
        <v>0</v>
      </c>
      <c r="T15" s="27">
        <v>1.1200000000000001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</row>
    <row r="16" spans="1:94" s="3" customFormat="1" ht="15">
      <c r="A16" s="33"/>
      <c r="B16" s="34" t="s">
        <v>99</v>
      </c>
      <c r="C16" s="35">
        <v>938</v>
      </c>
      <c r="D16" s="35">
        <v>30.02</v>
      </c>
      <c r="E16" s="35">
        <v>10.94</v>
      </c>
      <c r="F16" s="35">
        <v>39.5</v>
      </c>
      <c r="G16" s="35">
        <v>13.91</v>
      </c>
      <c r="H16" s="35">
        <v>128.28</v>
      </c>
      <c r="I16" s="35">
        <v>959.11</v>
      </c>
      <c r="J16" s="33">
        <v>13.52</v>
      </c>
      <c r="K16" s="33">
        <v>7.37</v>
      </c>
      <c r="L16" s="33">
        <v>0</v>
      </c>
      <c r="M16" s="33">
        <v>0</v>
      </c>
      <c r="N16" s="33">
        <v>32.909999999999997</v>
      </c>
      <c r="O16" s="33">
        <v>81.08</v>
      </c>
      <c r="P16" s="33">
        <v>14.29</v>
      </c>
      <c r="Q16" s="33">
        <v>0</v>
      </c>
      <c r="R16" s="33">
        <v>0</v>
      </c>
      <c r="S16" s="33">
        <v>1.59</v>
      </c>
      <c r="T16" s="33">
        <v>8.11</v>
      </c>
      <c r="U16" s="33">
        <v>1145.1300000000001</v>
      </c>
      <c r="V16" s="33">
        <v>1240.6600000000001</v>
      </c>
      <c r="W16" s="33">
        <v>145.87</v>
      </c>
      <c r="X16" s="33">
        <v>164.61</v>
      </c>
      <c r="Y16" s="33">
        <v>424.97</v>
      </c>
      <c r="Z16" s="33">
        <v>9.02</v>
      </c>
      <c r="AA16" s="33">
        <v>50.69</v>
      </c>
      <c r="AB16" s="33">
        <v>1166.4000000000001</v>
      </c>
      <c r="AC16" s="33">
        <v>271.95</v>
      </c>
      <c r="AD16" s="33">
        <v>6.82</v>
      </c>
      <c r="AE16" s="33">
        <v>0.61</v>
      </c>
      <c r="AF16" s="33">
        <v>0.33</v>
      </c>
      <c r="AG16" s="33">
        <v>6.18</v>
      </c>
      <c r="AH16" s="33">
        <v>12.46</v>
      </c>
      <c r="AI16" s="33">
        <v>52.02</v>
      </c>
    </row>
    <row r="17" spans="1:94" s="3" customFormat="1" ht="15">
      <c r="A17" s="33"/>
      <c r="B17" s="34" t="s">
        <v>89</v>
      </c>
      <c r="C17" s="35"/>
      <c r="D17" s="35">
        <v>30.02</v>
      </c>
      <c r="E17" s="35">
        <v>10.94</v>
      </c>
      <c r="F17" s="35">
        <v>39.5</v>
      </c>
      <c r="G17" s="35">
        <v>13.91</v>
      </c>
      <c r="H17" s="35">
        <v>128.28</v>
      </c>
      <c r="I17" s="35">
        <v>959.11</v>
      </c>
      <c r="J17" s="33">
        <v>13.52</v>
      </c>
      <c r="K17" s="33">
        <v>7.37</v>
      </c>
      <c r="L17" s="33">
        <v>0</v>
      </c>
      <c r="M17" s="33">
        <v>0</v>
      </c>
      <c r="N17" s="33">
        <v>32.909999999999997</v>
      </c>
      <c r="O17" s="33">
        <v>81.08</v>
      </c>
      <c r="P17" s="33">
        <v>14.29</v>
      </c>
      <c r="Q17" s="33">
        <v>0</v>
      </c>
      <c r="R17" s="33">
        <v>0</v>
      </c>
      <c r="S17" s="33">
        <v>1.59</v>
      </c>
      <c r="T17" s="33">
        <v>8.11</v>
      </c>
      <c r="U17" s="33">
        <v>1145.1300000000001</v>
      </c>
      <c r="V17" s="33">
        <v>1240.6600000000001</v>
      </c>
      <c r="W17" s="33">
        <v>145.87</v>
      </c>
      <c r="X17" s="33">
        <v>164.61</v>
      </c>
      <c r="Y17" s="33">
        <v>424.97</v>
      </c>
      <c r="Z17" s="33">
        <v>9.02</v>
      </c>
      <c r="AA17" s="33">
        <v>50.69</v>
      </c>
      <c r="AB17" s="33">
        <v>1166.4000000000001</v>
      </c>
      <c r="AC17" s="33">
        <v>271.95</v>
      </c>
      <c r="AD17" s="33">
        <v>6.82</v>
      </c>
      <c r="AE17" s="33">
        <v>0.61</v>
      </c>
      <c r="AF17" s="33">
        <v>0.33</v>
      </c>
      <c r="AG17" s="33">
        <v>6.18</v>
      </c>
      <c r="AH17" s="33">
        <v>12.46</v>
      </c>
      <c r="AI17" s="33">
        <v>52.02</v>
      </c>
    </row>
    <row r="18" spans="1:94">
      <c r="B18" s="16" t="s">
        <v>90</v>
      </c>
    </row>
    <row r="19" spans="1:94">
      <c r="B19" s="16" t="s">
        <v>91</v>
      </c>
    </row>
    <row r="20" spans="1:94" s="19" customFormat="1" ht="47.25">
      <c r="A20" s="19" t="str">
        <f>"39/1"</f>
        <v>39/1</v>
      </c>
      <c r="B20" s="20" t="s">
        <v>92</v>
      </c>
      <c r="C20" s="19" t="str">
        <f>"100"</f>
        <v>100</v>
      </c>
      <c r="D20" s="19">
        <v>1.45</v>
      </c>
      <c r="E20" s="19">
        <v>0</v>
      </c>
      <c r="F20" s="19">
        <v>6.03</v>
      </c>
      <c r="G20" s="19">
        <v>6.03</v>
      </c>
      <c r="H20" s="19">
        <v>18.43</v>
      </c>
      <c r="I20" s="43">
        <v>126.40591151999999</v>
      </c>
      <c r="J20" s="19">
        <v>0.76</v>
      </c>
      <c r="K20" s="19">
        <v>3.9</v>
      </c>
      <c r="L20" s="19">
        <v>0.75</v>
      </c>
      <c r="M20" s="19">
        <v>0</v>
      </c>
      <c r="N20" s="19">
        <v>15.37</v>
      </c>
      <c r="O20" s="19">
        <v>0.14000000000000001</v>
      </c>
      <c r="P20" s="19">
        <v>2.92</v>
      </c>
      <c r="Q20" s="19">
        <v>0</v>
      </c>
      <c r="R20" s="19">
        <v>0</v>
      </c>
      <c r="S20" s="19">
        <v>0.49</v>
      </c>
      <c r="T20" s="19">
        <v>1.06</v>
      </c>
      <c r="U20" s="19">
        <v>28.15</v>
      </c>
      <c r="V20" s="19">
        <v>291.81</v>
      </c>
      <c r="W20" s="19">
        <v>36.97</v>
      </c>
      <c r="X20" s="19">
        <v>28.33</v>
      </c>
      <c r="Y20" s="19">
        <v>41.81</v>
      </c>
      <c r="Z20" s="19">
        <v>1.4</v>
      </c>
      <c r="AA20" s="19">
        <v>0</v>
      </c>
      <c r="AB20" s="19">
        <v>14.07</v>
      </c>
      <c r="AC20" s="19">
        <v>2.88</v>
      </c>
      <c r="AD20" s="19">
        <v>2.94</v>
      </c>
      <c r="AE20" s="19">
        <v>0.01</v>
      </c>
      <c r="AF20" s="19">
        <v>0.04</v>
      </c>
      <c r="AG20" s="19">
        <v>0.3</v>
      </c>
      <c r="AH20" s="19">
        <v>0.54</v>
      </c>
      <c r="AI20" s="19">
        <v>2</v>
      </c>
      <c r="AJ20" s="19">
        <v>0</v>
      </c>
      <c r="AK20" s="19">
        <v>0</v>
      </c>
      <c r="AL20" s="19">
        <v>0</v>
      </c>
      <c r="AM20" s="19">
        <v>52.52</v>
      </c>
      <c r="AN20" s="19">
        <v>72.12</v>
      </c>
      <c r="AO20" s="19">
        <v>15.68</v>
      </c>
      <c r="AP20" s="19">
        <v>41.55</v>
      </c>
      <c r="AQ20" s="19">
        <v>10.19</v>
      </c>
      <c r="AR20" s="19">
        <v>35.28</v>
      </c>
      <c r="AS20" s="19">
        <v>31.36</v>
      </c>
      <c r="AT20" s="19">
        <v>57.22</v>
      </c>
      <c r="AU20" s="19">
        <v>257.12</v>
      </c>
      <c r="AV20" s="19">
        <v>10.97</v>
      </c>
      <c r="AW20" s="19">
        <v>29.79</v>
      </c>
      <c r="AX20" s="19">
        <v>214.79</v>
      </c>
      <c r="AY20" s="19">
        <v>0</v>
      </c>
      <c r="AZ20" s="19">
        <v>36.840000000000003</v>
      </c>
      <c r="BA20" s="19">
        <v>49.39</v>
      </c>
      <c r="BB20" s="19">
        <v>39.200000000000003</v>
      </c>
      <c r="BC20" s="19">
        <v>11.76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0.36</v>
      </c>
      <c r="BL20" s="19">
        <v>0</v>
      </c>
      <c r="BM20" s="19">
        <v>0.24</v>
      </c>
      <c r="BN20" s="19">
        <v>0.02</v>
      </c>
      <c r="BO20" s="19">
        <v>0.04</v>
      </c>
      <c r="BP20" s="19">
        <v>0</v>
      </c>
      <c r="BQ20" s="19">
        <v>0</v>
      </c>
      <c r="BR20" s="19">
        <v>0</v>
      </c>
      <c r="BS20" s="19">
        <v>1.39</v>
      </c>
      <c r="BT20" s="19">
        <v>0</v>
      </c>
      <c r="BU20" s="19">
        <v>0</v>
      </c>
      <c r="BV20" s="19">
        <v>3.47</v>
      </c>
      <c r="BW20" s="19">
        <v>0</v>
      </c>
      <c r="BX20" s="19">
        <v>0</v>
      </c>
      <c r="BY20" s="19">
        <v>0</v>
      </c>
      <c r="BZ20" s="19">
        <v>0</v>
      </c>
      <c r="CA20" s="19">
        <v>0</v>
      </c>
      <c r="CB20" s="19">
        <v>75.42</v>
      </c>
      <c r="CD20" s="19">
        <v>2.34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  <c r="CM20" s="19">
        <v>0</v>
      </c>
      <c r="CN20" s="19">
        <v>0</v>
      </c>
      <c r="CO20" s="19">
        <v>3</v>
      </c>
      <c r="CP20" s="19">
        <v>0</v>
      </c>
    </row>
    <row r="21" spans="1:94" s="19" customFormat="1" ht="31.5">
      <c r="A21" s="19" t="str">
        <f>"31/2"</f>
        <v>31/2</v>
      </c>
      <c r="B21" s="20" t="s">
        <v>93</v>
      </c>
      <c r="C21" s="19" t="str">
        <f>"250"</f>
        <v>250</v>
      </c>
      <c r="D21" s="19">
        <v>3.21</v>
      </c>
      <c r="E21" s="19">
        <v>1.1000000000000001</v>
      </c>
      <c r="F21" s="19">
        <v>4.96</v>
      </c>
      <c r="G21" s="19">
        <v>0.24</v>
      </c>
      <c r="H21" s="19">
        <v>14.41</v>
      </c>
      <c r="I21" s="43">
        <v>111.11214999999999</v>
      </c>
      <c r="J21" s="19">
        <v>3.14</v>
      </c>
      <c r="K21" s="19">
        <v>0.11</v>
      </c>
      <c r="L21" s="19">
        <v>0</v>
      </c>
      <c r="M21" s="19">
        <v>0</v>
      </c>
      <c r="N21" s="19">
        <v>5.29</v>
      </c>
      <c r="O21" s="19">
        <v>6.94</v>
      </c>
      <c r="P21" s="19">
        <v>2.17</v>
      </c>
      <c r="Q21" s="19">
        <v>0</v>
      </c>
      <c r="R21" s="19">
        <v>0</v>
      </c>
      <c r="S21" s="19">
        <v>0.22</v>
      </c>
      <c r="T21" s="19">
        <v>1.69</v>
      </c>
      <c r="U21" s="19">
        <v>271.73</v>
      </c>
      <c r="V21" s="19">
        <v>309.42</v>
      </c>
      <c r="W21" s="19">
        <v>68.81</v>
      </c>
      <c r="X21" s="19">
        <v>23.55</v>
      </c>
      <c r="Y21" s="19">
        <v>76.75</v>
      </c>
      <c r="Z21" s="19">
        <v>0.71</v>
      </c>
      <c r="AA21" s="19">
        <v>27.5</v>
      </c>
      <c r="AB21" s="19">
        <v>1685.03</v>
      </c>
      <c r="AC21" s="19">
        <v>339.53</v>
      </c>
      <c r="AD21" s="19">
        <v>0.28000000000000003</v>
      </c>
      <c r="AE21" s="19">
        <v>7.0000000000000007E-2</v>
      </c>
      <c r="AF21" s="19">
        <v>0.1</v>
      </c>
      <c r="AG21" s="19">
        <v>0.69</v>
      </c>
      <c r="AH21" s="19">
        <v>1.46</v>
      </c>
      <c r="AI21" s="19">
        <v>6.9</v>
      </c>
      <c r="AJ21" s="19">
        <v>0</v>
      </c>
      <c r="AK21" s="19">
        <v>85.04</v>
      </c>
      <c r="AL21" s="19">
        <v>82.25</v>
      </c>
      <c r="AM21" s="19">
        <v>208.5</v>
      </c>
      <c r="AN21" s="19">
        <v>160.63</v>
      </c>
      <c r="AO21" s="19">
        <v>47.78</v>
      </c>
      <c r="AP21" s="19">
        <v>109.71</v>
      </c>
      <c r="AQ21" s="19">
        <v>35.65</v>
      </c>
      <c r="AR21" s="19">
        <v>123.9</v>
      </c>
      <c r="AS21" s="19">
        <v>72.28</v>
      </c>
      <c r="AT21" s="19">
        <v>129.28</v>
      </c>
      <c r="AU21" s="19">
        <v>157.54</v>
      </c>
      <c r="AV21" s="19">
        <v>31.57</v>
      </c>
      <c r="AW21" s="19">
        <v>64.37</v>
      </c>
      <c r="AX21" s="19">
        <v>346.3</v>
      </c>
      <c r="AY21" s="19">
        <v>0</v>
      </c>
      <c r="AZ21" s="19">
        <v>94.97</v>
      </c>
      <c r="BA21" s="19">
        <v>73.48</v>
      </c>
      <c r="BB21" s="19">
        <v>115.69</v>
      </c>
      <c r="BC21" s="19">
        <v>32.659999999999997</v>
      </c>
      <c r="BD21" s="19">
        <v>0.13</v>
      </c>
      <c r="BE21" s="19">
        <v>0.06</v>
      </c>
      <c r="BF21" s="19">
        <v>0.03</v>
      </c>
      <c r="BG21" s="19">
        <v>7.0000000000000007E-2</v>
      </c>
      <c r="BH21" s="19">
        <v>0.08</v>
      </c>
      <c r="BI21" s="19">
        <v>0.39</v>
      </c>
      <c r="BJ21" s="19">
        <v>0</v>
      </c>
      <c r="BK21" s="19">
        <v>1.1100000000000001</v>
      </c>
      <c r="BL21" s="19">
        <v>0</v>
      </c>
      <c r="BM21" s="19">
        <v>0.34</v>
      </c>
      <c r="BN21" s="19">
        <v>0</v>
      </c>
      <c r="BO21" s="19">
        <v>0</v>
      </c>
      <c r="BP21" s="19">
        <v>0</v>
      </c>
      <c r="BQ21" s="19">
        <v>0.08</v>
      </c>
      <c r="BR21" s="19">
        <v>0.12</v>
      </c>
      <c r="BS21" s="19">
        <v>0.92</v>
      </c>
      <c r="BT21" s="19">
        <v>0</v>
      </c>
      <c r="BU21" s="19">
        <v>0</v>
      </c>
      <c r="BV21" s="19">
        <v>0.09</v>
      </c>
      <c r="BW21" s="19">
        <v>0.01</v>
      </c>
      <c r="BX21" s="19">
        <v>0</v>
      </c>
      <c r="BY21" s="19">
        <v>0</v>
      </c>
      <c r="BZ21" s="19">
        <v>0</v>
      </c>
      <c r="CA21" s="19">
        <v>0</v>
      </c>
      <c r="CB21" s="19">
        <v>285.25</v>
      </c>
      <c r="CD21" s="19">
        <v>308.33999999999997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  <c r="CM21" s="19">
        <v>0</v>
      </c>
      <c r="CN21" s="19">
        <v>0</v>
      </c>
      <c r="CO21" s="19">
        <v>0</v>
      </c>
      <c r="CP21" s="19">
        <v>0.5</v>
      </c>
    </row>
    <row r="22" spans="1:94" s="19" customFormat="1">
      <c r="A22" s="19" t="str">
        <f>"12/8"</f>
        <v>12/8</v>
      </c>
      <c r="B22" s="20" t="s">
        <v>94</v>
      </c>
      <c r="C22" s="19" t="str">
        <f>"100"</f>
        <v>100</v>
      </c>
      <c r="D22" s="19">
        <v>12.38</v>
      </c>
      <c r="E22" s="19">
        <v>10.91</v>
      </c>
      <c r="F22" s="19">
        <v>32.64</v>
      </c>
      <c r="G22" s="19">
        <v>0.09</v>
      </c>
      <c r="H22" s="19">
        <v>7.59</v>
      </c>
      <c r="I22" s="43">
        <v>363.66699999999992</v>
      </c>
      <c r="J22" s="19">
        <v>11.81</v>
      </c>
      <c r="K22" s="19">
        <v>0.11</v>
      </c>
      <c r="L22" s="19">
        <v>0</v>
      </c>
      <c r="M22" s="19">
        <v>0</v>
      </c>
      <c r="N22" s="19">
        <v>1.33</v>
      </c>
      <c r="O22" s="19">
        <v>3.41</v>
      </c>
      <c r="P22" s="19">
        <v>0.63</v>
      </c>
      <c r="Q22" s="19">
        <v>0</v>
      </c>
      <c r="R22" s="19">
        <v>0</v>
      </c>
      <c r="S22" s="19">
        <v>0.03</v>
      </c>
      <c r="T22" s="19">
        <v>1.46</v>
      </c>
      <c r="U22" s="19">
        <v>413.25</v>
      </c>
      <c r="V22" s="19">
        <v>248.8</v>
      </c>
      <c r="W22" s="19">
        <v>13.48</v>
      </c>
      <c r="X22" s="19">
        <v>21.1</v>
      </c>
      <c r="Y22" s="19">
        <v>138.77000000000001</v>
      </c>
      <c r="Z22" s="19">
        <v>1.49</v>
      </c>
      <c r="AA22" s="19">
        <v>17</v>
      </c>
      <c r="AB22" s="19">
        <v>12.75</v>
      </c>
      <c r="AC22" s="19">
        <v>22.5</v>
      </c>
      <c r="AD22" s="19">
        <v>0.48</v>
      </c>
      <c r="AE22" s="19">
        <v>0.3</v>
      </c>
      <c r="AF22" s="19">
        <v>0.1</v>
      </c>
      <c r="AG22" s="19">
        <v>1.85</v>
      </c>
      <c r="AH22" s="19">
        <v>4.88</v>
      </c>
      <c r="AI22" s="19">
        <v>0.45</v>
      </c>
      <c r="AJ22" s="19">
        <v>0</v>
      </c>
      <c r="AK22" s="19">
        <v>655.93</v>
      </c>
      <c r="AL22" s="19">
        <v>560.45000000000005</v>
      </c>
      <c r="AM22" s="19">
        <v>858.14</v>
      </c>
      <c r="AN22" s="19">
        <v>955.66</v>
      </c>
      <c r="AO22" s="19">
        <v>268</v>
      </c>
      <c r="AP22" s="19">
        <v>514.04999999999995</v>
      </c>
      <c r="AQ22" s="19">
        <v>151.94999999999999</v>
      </c>
      <c r="AR22" s="19">
        <v>466.55</v>
      </c>
      <c r="AS22" s="19">
        <v>604.87</v>
      </c>
      <c r="AT22" s="19">
        <v>688.3</v>
      </c>
      <c r="AU22" s="19">
        <v>1023.59</v>
      </c>
      <c r="AV22" s="19">
        <v>448.19</v>
      </c>
      <c r="AW22" s="19">
        <v>545.97</v>
      </c>
      <c r="AX22" s="19">
        <v>1843.31</v>
      </c>
      <c r="AY22" s="19">
        <v>129.19999999999999</v>
      </c>
      <c r="AZ22" s="19">
        <v>542.36</v>
      </c>
      <c r="BA22" s="19">
        <v>490.68</v>
      </c>
      <c r="BB22" s="19">
        <v>409.07</v>
      </c>
      <c r="BC22" s="19">
        <v>149.06</v>
      </c>
      <c r="BD22" s="19">
        <v>0.13</v>
      </c>
      <c r="BE22" s="19">
        <v>0.06</v>
      </c>
      <c r="BF22" s="19">
        <v>0.03</v>
      </c>
      <c r="BG22" s="19">
        <v>7.0000000000000007E-2</v>
      </c>
      <c r="BH22" s="19">
        <v>0.08</v>
      </c>
      <c r="BI22" s="19">
        <v>0.38</v>
      </c>
      <c r="BJ22" s="19">
        <v>0</v>
      </c>
      <c r="BK22" s="19">
        <v>1.06</v>
      </c>
      <c r="BL22" s="19">
        <v>0</v>
      </c>
      <c r="BM22" s="19">
        <v>0.32</v>
      </c>
      <c r="BN22" s="19">
        <v>0</v>
      </c>
      <c r="BO22" s="19">
        <v>0</v>
      </c>
      <c r="BP22" s="19">
        <v>0</v>
      </c>
      <c r="BQ22" s="19">
        <v>7.0000000000000007E-2</v>
      </c>
      <c r="BR22" s="19">
        <v>0.11</v>
      </c>
      <c r="BS22" s="19">
        <v>0.86</v>
      </c>
      <c r="BT22" s="19">
        <v>0</v>
      </c>
      <c r="BU22" s="19">
        <v>0</v>
      </c>
      <c r="BV22" s="19">
        <v>7.0000000000000007E-2</v>
      </c>
      <c r="BW22" s="19">
        <v>0.01</v>
      </c>
      <c r="BX22" s="19">
        <v>0</v>
      </c>
      <c r="BY22" s="19">
        <v>0</v>
      </c>
      <c r="BZ22" s="19">
        <v>0</v>
      </c>
      <c r="CA22" s="19">
        <v>0</v>
      </c>
      <c r="CB22" s="19">
        <v>56.05</v>
      </c>
      <c r="CD22" s="19">
        <v>19.13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  <c r="CM22" s="19">
        <v>0</v>
      </c>
      <c r="CN22" s="19">
        <v>0</v>
      </c>
      <c r="CO22" s="19">
        <v>0</v>
      </c>
      <c r="CP22" s="19">
        <v>0.5</v>
      </c>
    </row>
    <row r="23" spans="1:94" s="19" customFormat="1" ht="31.5">
      <c r="A23" s="19" t="str">
        <f>"46/3"</f>
        <v>46/3</v>
      </c>
      <c r="B23" s="20" t="s">
        <v>95</v>
      </c>
      <c r="C23" s="19" t="str">
        <f>"180"</f>
        <v>180</v>
      </c>
      <c r="D23" s="19">
        <v>6.36</v>
      </c>
      <c r="E23" s="19">
        <v>0.04</v>
      </c>
      <c r="F23" s="19">
        <v>3.57</v>
      </c>
      <c r="G23" s="19">
        <v>0.8</v>
      </c>
      <c r="H23" s="19">
        <v>40.93</v>
      </c>
      <c r="I23" s="43">
        <v>220.7282094</v>
      </c>
      <c r="J23" s="19">
        <v>2.2400000000000002</v>
      </c>
      <c r="K23" s="19">
        <v>0.1</v>
      </c>
      <c r="L23" s="19">
        <v>0</v>
      </c>
      <c r="M23" s="19">
        <v>0</v>
      </c>
      <c r="N23" s="19">
        <v>1.17</v>
      </c>
      <c r="O23" s="19">
        <v>37.700000000000003</v>
      </c>
      <c r="P23" s="19">
        <v>2.06</v>
      </c>
      <c r="Q23" s="19">
        <v>0</v>
      </c>
      <c r="R23" s="19">
        <v>0</v>
      </c>
      <c r="S23" s="19">
        <v>0</v>
      </c>
      <c r="T23" s="19">
        <v>0.82</v>
      </c>
      <c r="U23" s="19">
        <v>176.71</v>
      </c>
      <c r="V23" s="19">
        <v>67.47</v>
      </c>
      <c r="W23" s="19">
        <v>12.64</v>
      </c>
      <c r="X23" s="19">
        <v>8.61</v>
      </c>
      <c r="Y23" s="19">
        <v>47.79</v>
      </c>
      <c r="Z23" s="19">
        <v>0.87</v>
      </c>
      <c r="AA23" s="19">
        <v>10.8</v>
      </c>
      <c r="AB23" s="19">
        <v>10.8</v>
      </c>
      <c r="AC23" s="19">
        <v>20.25</v>
      </c>
      <c r="AD23" s="19">
        <v>0.96</v>
      </c>
      <c r="AE23" s="19">
        <v>0.08</v>
      </c>
      <c r="AF23" s="19">
        <v>0.02</v>
      </c>
      <c r="AG23" s="19">
        <v>0.59</v>
      </c>
      <c r="AH23" s="19">
        <v>1.78</v>
      </c>
      <c r="AI23" s="19">
        <v>0</v>
      </c>
      <c r="AJ23" s="19">
        <v>0</v>
      </c>
      <c r="AK23" s="19">
        <v>1.78</v>
      </c>
      <c r="AL23" s="19">
        <v>1.73</v>
      </c>
      <c r="AM23" s="19">
        <v>472.07</v>
      </c>
      <c r="AN23" s="19">
        <v>147.44999999999999</v>
      </c>
      <c r="AO23" s="19">
        <v>89.89</v>
      </c>
      <c r="AP23" s="19">
        <v>182.63</v>
      </c>
      <c r="AQ23" s="19">
        <v>59.92</v>
      </c>
      <c r="AR23" s="19">
        <v>292.87</v>
      </c>
      <c r="AS23" s="19">
        <v>193.67</v>
      </c>
      <c r="AT23" s="19">
        <v>233.51</v>
      </c>
      <c r="AU23" s="19">
        <v>200.31</v>
      </c>
      <c r="AV23" s="19">
        <v>117.69</v>
      </c>
      <c r="AW23" s="19">
        <v>204.66</v>
      </c>
      <c r="AX23" s="19">
        <v>1797.43</v>
      </c>
      <c r="AY23" s="19">
        <v>0</v>
      </c>
      <c r="AZ23" s="19">
        <v>566.38</v>
      </c>
      <c r="BA23" s="19">
        <v>293.38</v>
      </c>
      <c r="BB23" s="19">
        <v>147.32</v>
      </c>
      <c r="BC23" s="19">
        <v>116.63</v>
      </c>
      <c r="BD23" s="19">
        <v>0.11</v>
      </c>
      <c r="BE23" s="19">
        <v>0.05</v>
      </c>
      <c r="BF23" s="19">
        <v>0.03</v>
      </c>
      <c r="BG23" s="19">
        <v>0.06</v>
      </c>
      <c r="BH23" s="19">
        <v>7.0000000000000007E-2</v>
      </c>
      <c r="BI23" s="19">
        <v>0.31</v>
      </c>
      <c r="BJ23" s="19">
        <v>0</v>
      </c>
      <c r="BK23" s="19">
        <v>0.97</v>
      </c>
      <c r="BL23" s="19">
        <v>0</v>
      </c>
      <c r="BM23" s="19">
        <v>0.28000000000000003</v>
      </c>
      <c r="BN23" s="19">
        <v>0</v>
      </c>
      <c r="BO23" s="19">
        <v>0</v>
      </c>
      <c r="BP23" s="19">
        <v>0</v>
      </c>
      <c r="BQ23" s="19">
        <v>0.06</v>
      </c>
      <c r="BR23" s="19">
        <v>0.1</v>
      </c>
      <c r="BS23" s="19">
        <v>0.72</v>
      </c>
      <c r="BT23" s="19">
        <v>0</v>
      </c>
      <c r="BU23" s="19">
        <v>0</v>
      </c>
      <c r="BV23" s="19">
        <v>0.28999999999999998</v>
      </c>
      <c r="BW23" s="19">
        <v>0.01</v>
      </c>
      <c r="BX23" s="19">
        <v>0</v>
      </c>
      <c r="BY23" s="19">
        <v>0</v>
      </c>
      <c r="BZ23" s="19">
        <v>0</v>
      </c>
      <c r="CA23" s="19">
        <v>0</v>
      </c>
      <c r="CB23" s="19">
        <v>9.08</v>
      </c>
      <c r="CD23" s="19">
        <v>12.6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  <c r="CM23" s="19">
        <v>0</v>
      </c>
      <c r="CN23" s="19">
        <v>0</v>
      </c>
      <c r="CO23" s="19">
        <v>0</v>
      </c>
      <c r="CP23" s="19">
        <v>0.45</v>
      </c>
    </row>
    <row r="24" spans="1:94" s="19" customFormat="1">
      <c r="A24" s="19" t="str">
        <f>"6/10"</f>
        <v>6/10</v>
      </c>
      <c r="B24" s="20" t="s">
        <v>96</v>
      </c>
      <c r="C24" s="19" t="str">
        <f>"200"</f>
        <v>200</v>
      </c>
      <c r="D24" s="19">
        <v>1.02</v>
      </c>
      <c r="E24" s="19">
        <v>0</v>
      </c>
      <c r="F24" s="19">
        <v>0.06</v>
      </c>
      <c r="G24" s="19">
        <v>0.06</v>
      </c>
      <c r="H24" s="19">
        <v>23.18</v>
      </c>
      <c r="I24" s="43">
        <v>87.598919999999993</v>
      </c>
      <c r="J24" s="19">
        <v>0.02</v>
      </c>
      <c r="K24" s="19">
        <v>0</v>
      </c>
      <c r="L24" s="19">
        <v>0</v>
      </c>
      <c r="M24" s="19">
        <v>0</v>
      </c>
      <c r="N24" s="19">
        <v>19.190000000000001</v>
      </c>
      <c r="O24" s="19">
        <v>0.56999999999999995</v>
      </c>
      <c r="P24" s="19">
        <v>3.42</v>
      </c>
      <c r="Q24" s="19">
        <v>0</v>
      </c>
      <c r="R24" s="19">
        <v>0</v>
      </c>
      <c r="S24" s="19">
        <v>0.3</v>
      </c>
      <c r="T24" s="19">
        <v>0.81</v>
      </c>
      <c r="U24" s="19">
        <v>3.47</v>
      </c>
      <c r="V24" s="19">
        <v>340.26</v>
      </c>
      <c r="W24" s="19">
        <v>31.33</v>
      </c>
      <c r="X24" s="19">
        <v>19.95</v>
      </c>
      <c r="Y24" s="19">
        <v>27.16</v>
      </c>
      <c r="Z24" s="19">
        <v>0.65</v>
      </c>
      <c r="AA24" s="19">
        <v>0</v>
      </c>
      <c r="AB24" s="19">
        <v>630</v>
      </c>
      <c r="AC24" s="19">
        <v>116.6</v>
      </c>
      <c r="AD24" s="19">
        <v>1.1000000000000001</v>
      </c>
      <c r="AE24" s="19">
        <v>0.02</v>
      </c>
      <c r="AF24" s="19">
        <v>0.04</v>
      </c>
      <c r="AG24" s="19">
        <v>0.51</v>
      </c>
      <c r="AH24" s="19">
        <v>0.78</v>
      </c>
      <c r="AI24" s="19">
        <v>0.32</v>
      </c>
      <c r="AJ24" s="19">
        <v>0</v>
      </c>
      <c r="AK24" s="19">
        <v>0</v>
      </c>
      <c r="AL24" s="19">
        <v>0</v>
      </c>
      <c r="AM24" s="19">
        <v>0.01</v>
      </c>
      <c r="AN24" s="19">
        <v>0.02</v>
      </c>
      <c r="AO24" s="19">
        <v>0</v>
      </c>
      <c r="AP24" s="19">
        <v>0.01</v>
      </c>
      <c r="AQ24" s="19">
        <v>0</v>
      </c>
      <c r="AR24" s="19">
        <v>0.01</v>
      </c>
      <c r="AS24" s="19">
        <v>0.01</v>
      </c>
      <c r="AT24" s="19">
        <v>0.01</v>
      </c>
      <c r="AU24" s="19">
        <v>0.06</v>
      </c>
      <c r="AV24" s="19">
        <v>0</v>
      </c>
      <c r="AW24" s="19">
        <v>0.01</v>
      </c>
      <c r="AX24" s="19">
        <v>0.03</v>
      </c>
      <c r="AY24" s="19">
        <v>0</v>
      </c>
      <c r="AZ24" s="19">
        <v>0.02</v>
      </c>
      <c r="BA24" s="19">
        <v>0.01</v>
      </c>
      <c r="BB24" s="19">
        <v>0.01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0.01</v>
      </c>
      <c r="BT24" s="19">
        <v>0</v>
      </c>
      <c r="BU24" s="19">
        <v>0</v>
      </c>
      <c r="BV24" s="19">
        <v>0.01</v>
      </c>
      <c r="BW24" s="19">
        <v>0</v>
      </c>
      <c r="BX24" s="19">
        <v>0</v>
      </c>
      <c r="BY24" s="19">
        <v>0</v>
      </c>
      <c r="BZ24" s="19">
        <v>0</v>
      </c>
      <c r="CA24" s="19">
        <v>0</v>
      </c>
      <c r="CB24" s="19">
        <v>214.01</v>
      </c>
      <c r="CD24" s="19">
        <v>105</v>
      </c>
      <c r="CF24" s="19"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  <c r="CM24" s="19">
        <v>0</v>
      </c>
      <c r="CN24" s="19">
        <v>0</v>
      </c>
      <c r="CO24" s="19">
        <v>10</v>
      </c>
      <c r="CP24" s="19">
        <v>0</v>
      </c>
    </row>
    <row r="25" spans="1:94" s="19" customFormat="1">
      <c r="A25" s="19" t="str">
        <f>"-"</f>
        <v>-</v>
      </c>
      <c r="B25" s="20" t="s">
        <v>97</v>
      </c>
      <c r="C25" s="19" t="str">
        <f>"31"</f>
        <v>31</v>
      </c>
      <c r="D25" s="19">
        <v>2.0499999999999998</v>
      </c>
      <c r="E25" s="19">
        <v>0</v>
      </c>
      <c r="F25" s="19">
        <v>0.37</v>
      </c>
      <c r="G25" s="19">
        <v>0.37</v>
      </c>
      <c r="H25" s="19">
        <v>12.93</v>
      </c>
      <c r="I25" s="43">
        <v>59.947799999999994</v>
      </c>
      <c r="J25" s="19">
        <v>0.06</v>
      </c>
      <c r="K25" s="19">
        <v>0</v>
      </c>
      <c r="L25" s="19">
        <v>0</v>
      </c>
      <c r="M25" s="19">
        <v>0</v>
      </c>
      <c r="N25" s="19">
        <v>0.37</v>
      </c>
      <c r="O25" s="19">
        <v>9.98</v>
      </c>
      <c r="P25" s="19">
        <v>2.57</v>
      </c>
      <c r="Q25" s="19">
        <v>0</v>
      </c>
      <c r="R25" s="19">
        <v>0</v>
      </c>
      <c r="S25" s="19">
        <v>0.31</v>
      </c>
      <c r="T25" s="19">
        <v>0.78</v>
      </c>
      <c r="U25" s="19">
        <v>189.1</v>
      </c>
      <c r="V25" s="19">
        <v>75.95</v>
      </c>
      <c r="W25" s="19">
        <v>10.85</v>
      </c>
      <c r="X25" s="19">
        <v>14.57</v>
      </c>
      <c r="Y25" s="19">
        <v>48.98</v>
      </c>
      <c r="Z25" s="19">
        <v>1.21</v>
      </c>
      <c r="AA25" s="19">
        <v>0</v>
      </c>
      <c r="AB25" s="19">
        <v>1.55</v>
      </c>
      <c r="AC25" s="19">
        <v>0.31</v>
      </c>
      <c r="AD25" s="19">
        <v>0.43</v>
      </c>
      <c r="AE25" s="19">
        <v>0.06</v>
      </c>
      <c r="AF25" s="19">
        <v>0.02</v>
      </c>
      <c r="AG25" s="19">
        <v>0.22</v>
      </c>
      <c r="AH25" s="19">
        <v>0.62</v>
      </c>
      <c r="AI25" s="19">
        <v>0</v>
      </c>
      <c r="AJ25" s="19">
        <v>0</v>
      </c>
      <c r="AK25" s="19">
        <v>0</v>
      </c>
      <c r="AL25" s="19">
        <v>0</v>
      </c>
      <c r="AM25" s="19">
        <v>132.37</v>
      </c>
      <c r="AN25" s="19">
        <v>69.13</v>
      </c>
      <c r="AO25" s="19">
        <v>28.83</v>
      </c>
      <c r="AP25" s="19">
        <v>61.38</v>
      </c>
      <c r="AQ25" s="19">
        <v>24.8</v>
      </c>
      <c r="AR25" s="19">
        <v>115.01</v>
      </c>
      <c r="AS25" s="19">
        <v>92.07</v>
      </c>
      <c r="AT25" s="19">
        <v>90.21</v>
      </c>
      <c r="AU25" s="19">
        <v>143.84</v>
      </c>
      <c r="AV25" s="19">
        <v>38.44</v>
      </c>
      <c r="AW25" s="19">
        <v>96.1</v>
      </c>
      <c r="AX25" s="19">
        <v>473.99</v>
      </c>
      <c r="AY25" s="19">
        <v>0</v>
      </c>
      <c r="AZ25" s="19">
        <v>163.06</v>
      </c>
      <c r="BA25" s="19">
        <v>90.21</v>
      </c>
      <c r="BB25" s="19">
        <v>55.8</v>
      </c>
      <c r="BC25" s="19">
        <v>40.299999999999997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0.04</v>
      </c>
      <c r="BL25" s="19">
        <v>0</v>
      </c>
      <c r="BM25" s="19">
        <v>0</v>
      </c>
      <c r="BN25" s="19">
        <v>0.01</v>
      </c>
      <c r="BO25" s="19">
        <v>0</v>
      </c>
      <c r="BP25" s="19">
        <v>0</v>
      </c>
      <c r="BQ25" s="19">
        <v>0</v>
      </c>
      <c r="BR25" s="19">
        <v>0</v>
      </c>
      <c r="BS25" s="19">
        <v>0.03</v>
      </c>
      <c r="BT25" s="19">
        <v>0</v>
      </c>
      <c r="BU25" s="19">
        <v>0</v>
      </c>
      <c r="BV25" s="19">
        <v>0.15</v>
      </c>
      <c r="BW25" s="19">
        <v>0.02</v>
      </c>
      <c r="BX25" s="19">
        <v>0</v>
      </c>
      <c r="BY25" s="19">
        <v>0</v>
      </c>
      <c r="BZ25" s="19">
        <v>0</v>
      </c>
      <c r="CA25" s="19">
        <v>0</v>
      </c>
      <c r="CB25" s="19">
        <v>14.57</v>
      </c>
      <c r="CD25" s="19">
        <v>0.26</v>
      </c>
      <c r="CF25" s="19">
        <v>0</v>
      </c>
      <c r="CG25" s="19"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  <c r="CM25" s="19">
        <v>0</v>
      </c>
      <c r="CN25" s="19">
        <v>0</v>
      </c>
      <c r="CO25" s="19">
        <v>0</v>
      </c>
      <c r="CP25" s="19">
        <v>0</v>
      </c>
    </row>
    <row r="26" spans="1:94" s="17" customFormat="1">
      <c r="A26" s="17" t="str">
        <f>"-"</f>
        <v>-</v>
      </c>
      <c r="B26" s="18" t="s">
        <v>98</v>
      </c>
      <c r="C26" s="17" t="str">
        <f>"62"</f>
        <v>62</v>
      </c>
      <c r="D26" s="17">
        <v>4.0999999999999996</v>
      </c>
      <c r="E26" s="17">
        <v>0</v>
      </c>
      <c r="F26" s="17">
        <v>0.41</v>
      </c>
      <c r="G26" s="17">
        <v>0.41</v>
      </c>
      <c r="H26" s="17">
        <v>29.08</v>
      </c>
      <c r="I26" s="48">
        <v>138.81861999999998</v>
      </c>
      <c r="J26" s="17">
        <v>0</v>
      </c>
      <c r="K26" s="17">
        <v>0</v>
      </c>
      <c r="L26" s="17">
        <v>0</v>
      </c>
      <c r="M26" s="17">
        <v>0</v>
      </c>
      <c r="N26" s="17">
        <v>0.68</v>
      </c>
      <c r="O26" s="17">
        <v>28.27</v>
      </c>
      <c r="P26" s="17">
        <v>0.12</v>
      </c>
      <c r="Q26" s="17">
        <v>0</v>
      </c>
      <c r="R26" s="17">
        <v>0</v>
      </c>
      <c r="S26" s="17">
        <v>0</v>
      </c>
      <c r="T26" s="17">
        <v>1.1200000000000001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315.55</v>
      </c>
      <c r="AN26" s="17">
        <v>104.64</v>
      </c>
      <c r="AO26" s="17">
        <v>62.03</v>
      </c>
      <c r="AP26" s="17">
        <v>124.06</v>
      </c>
      <c r="AQ26" s="17">
        <v>46.93</v>
      </c>
      <c r="AR26" s="17">
        <v>224.39</v>
      </c>
      <c r="AS26" s="17">
        <v>139.16999999999999</v>
      </c>
      <c r="AT26" s="17">
        <v>194.18</v>
      </c>
      <c r="AU26" s="17">
        <v>160.19999999999999</v>
      </c>
      <c r="AV26" s="17">
        <v>84.15</v>
      </c>
      <c r="AW26" s="17">
        <v>148.87</v>
      </c>
      <c r="AX26" s="17">
        <v>1244.94</v>
      </c>
      <c r="AY26" s="17">
        <v>0</v>
      </c>
      <c r="AZ26" s="17">
        <v>405.63</v>
      </c>
      <c r="BA26" s="17">
        <v>176.38</v>
      </c>
      <c r="BB26" s="17">
        <v>117.05</v>
      </c>
      <c r="BC26" s="17">
        <v>92.78</v>
      </c>
      <c r="BD26" s="17">
        <v>0</v>
      </c>
      <c r="BE26" s="17">
        <v>0</v>
      </c>
      <c r="BF26" s="17">
        <v>0</v>
      </c>
      <c r="BG26" s="17">
        <v>0</v>
      </c>
      <c r="BH26" s="17">
        <v>0</v>
      </c>
      <c r="BI26" s="17">
        <v>0</v>
      </c>
      <c r="BJ26" s="17">
        <v>0</v>
      </c>
      <c r="BK26" s="17">
        <v>0.05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0.04</v>
      </c>
      <c r="BT26" s="17">
        <v>0</v>
      </c>
      <c r="BU26" s="17">
        <v>0</v>
      </c>
      <c r="BV26" s="17">
        <v>0.17</v>
      </c>
      <c r="BW26" s="17">
        <v>0.01</v>
      </c>
      <c r="BX26" s="17">
        <v>0</v>
      </c>
      <c r="BY26" s="17">
        <v>0</v>
      </c>
      <c r="BZ26" s="17">
        <v>0</v>
      </c>
      <c r="CA26" s="17">
        <v>0</v>
      </c>
      <c r="CB26" s="17">
        <v>24.24</v>
      </c>
      <c r="CD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0</v>
      </c>
      <c r="CP26" s="17">
        <v>0</v>
      </c>
    </row>
    <row r="27" spans="1:94" s="21" customFormat="1">
      <c r="B27" s="22" t="s">
        <v>99</v>
      </c>
      <c r="C27" s="21">
        <v>923</v>
      </c>
      <c r="D27" s="21">
        <v>30.56</v>
      </c>
      <c r="E27" s="21">
        <v>12.05</v>
      </c>
      <c r="F27" s="21">
        <v>48.05</v>
      </c>
      <c r="G27" s="21">
        <v>7.99</v>
      </c>
      <c r="H27" s="21">
        <v>146.55000000000001</v>
      </c>
      <c r="I27" s="49">
        <v>1108.28</v>
      </c>
      <c r="J27" s="21">
        <v>18.03</v>
      </c>
      <c r="K27" s="21">
        <v>4.22</v>
      </c>
      <c r="L27" s="21">
        <v>0.75</v>
      </c>
      <c r="M27" s="21">
        <v>0</v>
      </c>
      <c r="N27" s="21">
        <v>43.4</v>
      </c>
      <c r="O27" s="21">
        <v>87.03</v>
      </c>
      <c r="P27" s="21">
        <v>13.89</v>
      </c>
      <c r="Q27" s="21">
        <v>0</v>
      </c>
      <c r="R27" s="21">
        <v>0</v>
      </c>
      <c r="S27" s="21">
        <v>1.36</v>
      </c>
      <c r="T27" s="21">
        <v>7.74</v>
      </c>
      <c r="U27" s="21">
        <v>1082.4000000000001</v>
      </c>
      <c r="V27" s="21">
        <v>1333.71</v>
      </c>
      <c r="W27" s="21">
        <v>174.09</v>
      </c>
      <c r="X27" s="21">
        <v>116.1</v>
      </c>
      <c r="Y27" s="21">
        <v>381.26</v>
      </c>
      <c r="Z27" s="21">
        <v>6.33</v>
      </c>
      <c r="AA27" s="21">
        <v>55.3</v>
      </c>
      <c r="AB27" s="21">
        <v>2354.19</v>
      </c>
      <c r="AC27" s="21">
        <v>502.07</v>
      </c>
      <c r="AD27" s="21">
        <v>6.19</v>
      </c>
      <c r="AE27" s="21">
        <v>0.54</v>
      </c>
      <c r="AF27" s="21">
        <v>0.32</v>
      </c>
      <c r="AG27" s="21">
        <v>4.16</v>
      </c>
      <c r="AH27" s="21">
        <v>10.050000000000001</v>
      </c>
      <c r="AI27" s="21">
        <v>9.67</v>
      </c>
      <c r="AJ27" s="21">
        <v>0</v>
      </c>
      <c r="AK27" s="21">
        <v>742.74</v>
      </c>
      <c r="AL27" s="21">
        <v>644.42999999999995</v>
      </c>
      <c r="AM27" s="21">
        <v>2039.16</v>
      </c>
      <c r="AN27" s="21">
        <v>1509.65</v>
      </c>
      <c r="AO27" s="21">
        <v>512.20000000000005</v>
      </c>
      <c r="AP27" s="21">
        <v>1033.3900000000001</v>
      </c>
      <c r="AQ27" s="21">
        <v>329.45</v>
      </c>
      <c r="AR27" s="21">
        <v>1258</v>
      </c>
      <c r="AS27" s="21">
        <v>1133.42</v>
      </c>
      <c r="AT27" s="21">
        <v>1392.72</v>
      </c>
      <c r="AU27" s="21">
        <v>1942.65</v>
      </c>
      <c r="AV27" s="21">
        <v>731.02</v>
      </c>
      <c r="AW27" s="21">
        <v>1089.77</v>
      </c>
      <c r="AX27" s="21">
        <v>5920.78</v>
      </c>
      <c r="AY27" s="21">
        <v>129.19999999999999</v>
      </c>
      <c r="AZ27" s="21">
        <v>1809.25</v>
      </c>
      <c r="BA27" s="21">
        <v>1173.53</v>
      </c>
      <c r="BB27" s="21">
        <v>884.14</v>
      </c>
      <c r="BC27" s="21">
        <v>443.18</v>
      </c>
      <c r="BD27" s="21">
        <v>0.37</v>
      </c>
      <c r="BE27" s="21">
        <v>0.17</v>
      </c>
      <c r="BF27" s="21">
        <v>0.09</v>
      </c>
      <c r="BG27" s="21">
        <v>0.21</v>
      </c>
      <c r="BH27" s="21">
        <v>0.23</v>
      </c>
      <c r="BI27" s="21">
        <v>1.08</v>
      </c>
      <c r="BJ27" s="21">
        <v>0</v>
      </c>
      <c r="BK27" s="21">
        <v>3.6</v>
      </c>
      <c r="BL27" s="21">
        <v>0</v>
      </c>
      <c r="BM27" s="21">
        <v>1.19</v>
      </c>
      <c r="BN27" s="21">
        <v>0.02</v>
      </c>
      <c r="BO27" s="21">
        <v>0.04</v>
      </c>
      <c r="BP27" s="21">
        <v>0</v>
      </c>
      <c r="BQ27" s="21">
        <v>0.21</v>
      </c>
      <c r="BR27" s="21">
        <v>0.33</v>
      </c>
      <c r="BS27" s="21">
        <v>3.99</v>
      </c>
      <c r="BT27" s="21">
        <v>0</v>
      </c>
      <c r="BU27" s="21">
        <v>0</v>
      </c>
      <c r="BV27" s="21">
        <v>4.25</v>
      </c>
      <c r="BW27" s="21">
        <v>0.05</v>
      </c>
      <c r="BX27" s="21">
        <v>0</v>
      </c>
      <c r="BY27" s="21">
        <v>0</v>
      </c>
      <c r="BZ27" s="21">
        <v>0</v>
      </c>
      <c r="CA27" s="21">
        <v>0</v>
      </c>
      <c r="CB27" s="21">
        <v>678.63</v>
      </c>
      <c r="CC27" s="21">
        <f>$I$27/$I$28*100</f>
        <v>100</v>
      </c>
      <c r="CD27" s="21">
        <v>447.67</v>
      </c>
      <c r="CF27" s="21">
        <v>0</v>
      </c>
      <c r="CG27" s="21">
        <v>0</v>
      </c>
      <c r="CH27" s="21">
        <v>0</v>
      </c>
      <c r="CI27" s="21">
        <v>0</v>
      </c>
      <c r="CJ27" s="21">
        <v>0</v>
      </c>
      <c r="CK27" s="21">
        <v>0</v>
      </c>
      <c r="CL27" s="21">
        <v>0</v>
      </c>
      <c r="CM27" s="21">
        <v>0</v>
      </c>
      <c r="CN27" s="21">
        <v>0</v>
      </c>
      <c r="CO27" s="21">
        <v>13</v>
      </c>
      <c r="CP27" s="21">
        <v>1.45</v>
      </c>
    </row>
    <row r="28" spans="1:94" s="21" customFormat="1">
      <c r="B28" s="22" t="s">
        <v>89</v>
      </c>
      <c r="D28" s="21">
        <v>30.56</v>
      </c>
      <c r="E28" s="21">
        <v>12.05</v>
      </c>
      <c r="F28" s="21">
        <v>48.05</v>
      </c>
      <c r="G28" s="21">
        <v>7.99</v>
      </c>
      <c r="H28" s="21">
        <v>146.55000000000001</v>
      </c>
      <c r="I28" s="49">
        <v>1108.28</v>
      </c>
      <c r="J28" s="21">
        <v>18.03</v>
      </c>
      <c r="K28" s="21">
        <v>4.22</v>
      </c>
      <c r="L28" s="21">
        <v>0.75</v>
      </c>
      <c r="M28" s="21">
        <v>0</v>
      </c>
      <c r="N28" s="21">
        <v>43.4</v>
      </c>
      <c r="O28" s="21">
        <v>87.03</v>
      </c>
      <c r="P28" s="21">
        <v>13.89</v>
      </c>
      <c r="Q28" s="21">
        <v>0</v>
      </c>
      <c r="R28" s="21">
        <v>0</v>
      </c>
      <c r="S28" s="21">
        <v>1.36</v>
      </c>
      <c r="T28" s="21">
        <v>7.74</v>
      </c>
      <c r="U28" s="21">
        <v>1082.4000000000001</v>
      </c>
      <c r="V28" s="21">
        <v>1333.71</v>
      </c>
      <c r="W28" s="21">
        <v>174.09</v>
      </c>
      <c r="X28" s="21">
        <v>116.1</v>
      </c>
      <c r="Y28" s="21">
        <v>381.26</v>
      </c>
      <c r="Z28" s="21">
        <v>6.33</v>
      </c>
      <c r="AA28" s="21">
        <v>55.3</v>
      </c>
      <c r="AB28" s="21">
        <v>2354.19</v>
      </c>
      <c r="AC28" s="21">
        <v>502.07</v>
      </c>
      <c r="AD28" s="21">
        <v>6.19</v>
      </c>
      <c r="AE28" s="21">
        <v>0.54</v>
      </c>
      <c r="AF28" s="21">
        <v>0.32</v>
      </c>
      <c r="AG28" s="21">
        <v>4.16</v>
      </c>
      <c r="AH28" s="21">
        <v>10.050000000000001</v>
      </c>
      <c r="AI28" s="21">
        <v>9.67</v>
      </c>
      <c r="AJ28" s="21">
        <v>0</v>
      </c>
      <c r="AK28" s="21">
        <v>742.74</v>
      </c>
      <c r="AL28" s="21">
        <v>644.42999999999995</v>
      </c>
      <c r="AM28" s="21">
        <v>2039.16</v>
      </c>
      <c r="AN28" s="21">
        <v>1509.65</v>
      </c>
      <c r="AO28" s="21">
        <v>512.20000000000005</v>
      </c>
      <c r="AP28" s="21">
        <v>1033.3900000000001</v>
      </c>
      <c r="AQ28" s="21">
        <v>329.45</v>
      </c>
      <c r="AR28" s="21">
        <v>1258</v>
      </c>
      <c r="AS28" s="21">
        <v>1133.42</v>
      </c>
      <c r="AT28" s="21">
        <v>1392.72</v>
      </c>
      <c r="AU28" s="21">
        <v>1942.65</v>
      </c>
      <c r="AV28" s="21">
        <v>731.02</v>
      </c>
      <c r="AW28" s="21">
        <v>1089.77</v>
      </c>
      <c r="AX28" s="21">
        <v>5920.78</v>
      </c>
      <c r="AY28" s="21">
        <v>129.19999999999999</v>
      </c>
      <c r="AZ28" s="21">
        <v>1809.25</v>
      </c>
      <c r="BA28" s="21">
        <v>1173.53</v>
      </c>
      <c r="BB28" s="21">
        <v>884.14</v>
      </c>
      <c r="BC28" s="21">
        <v>443.18</v>
      </c>
      <c r="BD28" s="21">
        <v>0.37</v>
      </c>
      <c r="BE28" s="21">
        <v>0.17</v>
      </c>
      <c r="BF28" s="21">
        <v>0.09</v>
      </c>
      <c r="BG28" s="21">
        <v>0.21</v>
      </c>
      <c r="BH28" s="21">
        <v>0.23</v>
      </c>
      <c r="BI28" s="21">
        <v>1.08</v>
      </c>
      <c r="BJ28" s="21">
        <v>0</v>
      </c>
      <c r="BK28" s="21">
        <v>3.6</v>
      </c>
      <c r="BL28" s="21">
        <v>0</v>
      </c>
      <c r="BM28" s="21">
        <v>1.19</v>
      </c>
      <c r="BN28" s="21">
        <v>0.02</v>
      </c>
      <c r="BO28" s="21">
        <v>0.04</v>
      </c>
      <c r="BP28" s="21">
        <v>0</v>
      </c>
      <c r="BQ28" s="21">
        <v>0.21</v>
      </c>
      <c r="BR28" s="21">
        <v>0.33</v>
      </c>
      <c r="BS28" s="21">
        <v>3.99</v>
      </c>
      <c r="BT28" s="21">
        <v>0</v>
      </c>
      <c r="BU28" s="21">
        <v>0</v>
      </c>
      <c r="BV28" s="21">
        <v>4.25</v>
      </c>
      <c r="BW28" s="21">
        <v>0.05</v>
      </c>
      <c r="BX28" s="21">
        <v>0</v>
      </c>
      <c r="BY28" s="21">
        <v>0</v>
      </c>
      <c r="BZ28" s="21">
        <v>0</v>
      </c>
      <c r="CA28" s="21">
        <v>0</v>
      </c>
      <c r="CB28" s="21">
        <v>678.63</v>
      </c>
      <c r="CD28" s="21">
        <v>447.67</v>
      </c>
      <c r="CF28" s="21">
        <v>0</v>
      </c>
      <c r="CG28" s="21">
        <v>0</v>
      </c>
      <c r="CH28" s="21">
        <v>0</v>
      </c>
      <c r="CI28" s="21">
        <v>0</v>
      </c>
      <c r="CJ28" s="21">
        <v>0</v>
      </c>
      <c r="CK28" s="21">
        <v>0</v>
      </c>
      <c r="CL28" s="21">
        <v>0</v>
      </c>
      <c r="CM28" s="21">
        <v>0</v>
      </c>
      <c r="CN28" s="21">
        <v>0</v>
      </c>
      <c r="CO28" s="21">
        <v>13</v>
      </c>
      <c r="CP28" s="21">
        <v>1.45</v>
      </c>
    </row>
    <row r="29" spans="1:94">
      <c r="B29" s="16" t="s">
        <v>100</v>
      </c>
    </row>
    <row r="30" spans="1:94">
      <c r="B30" s="16" t="s">
        <v>91</v>
      </c>
    </row>
    <row r="31" spans="1:94" s="19" customFormat="1">
      <c r="A31" s="19" t="str">
        <f>"-"</f>
        <v>-</v>
      </c>
      <c r="B31" s="20" t="s">
        <v>101</v>
      </c>
      <c r="C31" s="19" t="str">
        <f>"100"</f>
        <v>100</v>
      </c>
      <c r="D31" s="19">
        <v>1.08</v>
      </c>
      <c r="E31" s="19">
        <v>0</v>
      </c>
      <c r="F31" s="19">
        <v>0.2</v>
      </c>
      <c r="G31" s="19">
        <v>0.2</v>
      </c>
      <c r="H31" s="19">
        <v>5.0999999999999996</v>
      </c>
      <c r="I31" s="43">
        <v>26.41</v>
      </c>
      <c r="J31" s="19">
        <v>0</v>
      </c>
      <c r="K31" s="19">
        <v>0</v>
      </c>
      <c r="L31" s="19">
        <v>0</v>
      </c>
      <c r="M31" s="19">
        <v>0</v>
      </c>
      <c r="N31" s="19">
        <v>3.43</v>
      </c>
      <c r="O31" s="19">
        <v>0.28999999999999998</v>
      </c>
      <c r="P31" s="19">
        <v>1.37</v>
      </c>
      <c r="Q31" s="19">
        <v>0</v>
      </c>
      <c r="R31" s="19">
        <v>0</v>
      </c>
      <c r="S31" s="19">
        <v>0.78</v>
      </c>
      <c r="T31" s="19">
        <v>0.69</v>
      </c>
      <c r="U31" s="19">
        <v>2.94</v>
      </c>
      <c r="V31" s="19">
        <v>284.2</v>
      </c>
      <c r="W31" s="19">
        <v>13.72</v>
      </c>
      <c r="X31" s="19">
        <v>19.600000000000001</v>
      </c>
      <c r="Y31" s="19">
        <v>25.48</v>
      </c>
      <c r="Z31" s="19">
        <v>0.88</v>
      </c>
      <c r="AA31" s="19">
        <v>0</v>
      </c>
      <c r="AB31" s="19">
        <v>784</v>
      </c>
      <c r="AC31" s="19">
        <v>133</v>
      </c>
      <c r="AD31" s="19">
        <v>0.7</v>
      </c>
      <c r="AE31" s="19">
        <v>0.06</v>
      </c>
      <c r="AF31" s="19">
        <v>0.04</v>
      </c>
      <c r="AG31" s="19">
        <v>0.49</v>
      </c>
      <c r="AH31" s="19">
        <v>0.7</v>
      </c>
      <c r="AI31" s="19">
        <v>24.5</v>
      </c>
      <c r="AJ31" s="19">
        <v>0</v>
      </c>
      <c r="AK31" s="19">
        <v>23.52</v>
      </c>
      <c r="AL31" s="19">
        <v>25.48</v>
      </c>
      <c r="AM31" s="19">
        <v>35.28</v>
      </c>
      <c r="AN31" s="19">
        <v>39.200000000000003</v>
      </c>
      <c r="AO31" s="19">
        <v>6.86</v>
      </c>
      <c r="AP31" s="19">
        <v>28.42</v>
      </c>
      <c r="AQ31" s="19">
        <v>7.84</v>
      </c>
      <c r="AR31" s="19">
        <v>24.5</v>
      </c>
      <c r="AS31" s="19">
        <v>26.46</v>
      </c>
      <c r="AT31" s="19">
        <v>22.54</v>
      </c>
      <c r="AU31" s="19">
        <v>135.24</v>
      </c>
      <c r="AV31" s="19">
        <v>15.68</v>
      </c>
      <c r="AW31" s="19">
        <v>19.600000000000001</v>
      </c>
      <c r="AX31" s="19">
        <v>503.72</v>
      </c>
      <c r="AY31" s="19">
        <v>0</v>
      </c>
      <c r="AZ31" s="19">
        <v>18.62</v>
      </c>
      <c r="BA31" s="19">
        <v>25.48</v>
      </c>
      <c r="BB31" s="19">
        <v>24.5</v>
      </c>
      <c r="BC31" s="19">
        <v>4.9000000000000004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0</v>
      </c>
      <c r="CA31" s="19">
        <v>0</v>
      </c>
      <c r="CB31" s="19">
        <v>92</v>
      </c>
      <c r="CD31" s="19">
        <v>130.66999999999999</v>
      </c>
      <c r="CF31" s="19">
        <v>0</v>
      </c>
      <c r="CG31" s="19">
        <v>0</v>
      </c>
      <c r="CH31" s="19">
        <v>0</v>
      </c>
      <c r="CI31" s="19">
        <v>0</v>
      </c>
      <c r="CJ31" s="19">
        <v>0</v>
      </c>
      <c r="CK31" s="19">
        <v>0</v>
      </c>
      <c r="CL31" s="19">
        <v>0</v>
      </c>
      <c r="CM31" s="19">
        <v>0</v>
      </c>
      <c r="CN31" s="19">
        <v>0</v>
      </c>
      <c r="CO31" s="19">
        <v>0</v>
      </c>
      <c r="CP31" s="19">
        <v>0</v>
      </c>
    </row>
    <row r="32" spans="1:94" s="19" customFormat="1">
      <c r="A32" s="19" t="str">
        <f>"2/2"</f>
        <v>2/2</v>
      </c>
      <c r="B32" s="20" t="s">
        <v>102</v>
      </c>
      <c r="C32" s="19" t="str">
        <f>"250"</f>
        <v>250</v>
      </c>
      <c r="D32" s="19">
        <v>3.6</v>
      </c>
      <c r="E32" s="19">
        <v>0</v>
      </c>
      <c r="F32" s="19">
        <v>5.25</v>
      </c>
      <c r="G32" s="19">
        <v>5.22</v>
      </c>
      <c r="H32" s="19">
        <v>24.72</v>
      </c>
      <c r="I32" s="43">
        <v>142.58000000000001</v>
      </c>
      <c r="J32" s="19">
        <v>1.1100000000000001</v>
      </c>
      <c r="K32" s="19">
        <v>3.25</v>
      </c>
      <c r="L32" s="19">
        <v>0</v>
      </c>
      <c r="M32" s="19">
        <v>0</v>
      </c>
      <c r="N32" s="19">
        <v>5.51</v>
      </c>
      <c r="O32" s="19">
        <v>5.04</v>
      </c>
      <c r="P32" s="19">
        <v>2.16</v>
      </c>
      <c r="Q32" s="19">
        <v>0</v>
      </c>
      <c r="R32" s="19">
        <v>0</v>
      </c>
      <c r="S32" s="19">
        <v>0.28000000000000003</v>
      </c>
      <c r="T32" s="19">
        <v>1.54</v>
      </c>
      <c r="U32" s="19">
        <v>218.18</v>
      </c>
      <c r="V32" s="19">
        <v>339.72</v>
      </c>
      <c r="W32" s="19">
        <v>38.49</v>
      </c>
      <c r="X32" s="19">
        <v>21.06</v>
      </c>
      <c r="Y32" s="19">
        <v>46.87</v>
      </c>
      <c r="Z32" s="19">
        <v>0.91</v>
      </c>
      <c r="AA32" s="19">
        <v>3</v>
      </c>
      <c r="AB32" s="19">
        <v>974.4</v>
      </c>
      <c r="AC32" s="19">
        <v>207.9</v>
      </c>
      <c r="AD32" s="19">
        <v>2.4</v>
      </c>
      <c r="AE32" s="19">
        <v>0.04</v>
      </c>
      <c r="AF32" s="19">
        <v>0.05</v>
      </c>
      <c r="AG32" s="19">
        <v>0.65</v>
      </c>
      <c r="AH32" s="19">
        <v>1.17</v>
      </c>
      <c r="AI32" s="19">
        <v>10.81</v>
      </c>
      <c r="AJ32" s="19">
        <v>0</v>
      </c>
      <c r="AK32" s="19">
        <v>11.07</v>
      </c>
      <c r="AL32" s="19">
        <v>10.11</v>
      </c>
      <c r="AM32" s="19">
        <v>77.790000000000006</v>
      </c>
      <c r="AN32" s="19">
        <v>72.430000000000007</v>
      </c>
      <c r="AO32" s="19">
        <v>20.7</v>
      </c>
      <c r="AP32" s="19">
        <v>51.58</v>
      </c>
      <c r="AQ32" s="19">
        <v>15.23</v>
      </c>
      <c r="AR32" s="19">
        <v>58.05</v>
      </c>
      <c r="AS32" s="19">
        <v>63.87</v>
      </c>
      <c r="AT32" s="19">
        <v>103.41</v>
      </c>
      <c r="AU32" s="19">
        <v>194.3</v>
      </c>
      <c r="AV32" s="19">
        <v>23.79</v>
      </c>
      <c r="AW32" s="19">
        <v>48.98</v>
      </c>
      <c r="AX32" s="19">
        <v>326.85000000000002</v>
      </c>
      <c r="AY32" s="19">
        <v>0</v>
      </c>
      <c r="AZ32" s="19">
        <v>68.099999999999994</v>
      </c>
      <c r="BA32" s="19">
        <v>61.15</v>
      </c>
      <c r="BB32" s="19">
        <v>47.52</v>
      </c>
      <c r="BC32" s="19">
        <v>20.63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0.28999999999999998</v>
      </c>
      <c r="BL32" s="19">
        <v>0</v>
      </c>
      <c r="BM32" s="19">
        <v>0.18</v>
      </c>
      <c r="BN32" s="19">
        <v>0.01</v>
      </c>
      <c r="BO32" s="19">
        <v>0.03</v>
      </c>
      <c r="BP32" s="19">
        <v>0</v>
      </c>
      <c r="BQ32" s="19">
        <v>0</v>
      </c>
      <c r="BR32" s="19">
        <v>0</v>
      </c>
      <c r="BS32" s="19">
        <v>1.08</v>
      </c>
      <c r="BT32" s="19">
        <v>0</v>
      </c>
      <c r="BU32" s="19">
        <v>0</v>
      </c>
      <c r="BV32" s="19">
        <v>2.99</v>
      </c>
      <c r="BW32" s="19">
        <v>0</v>
      </c>
      <c r="BX32" s="19">
        <v>0</v>
      </c>
      <c r="BY32" s="19">
        <v>0</v>
      </c>
      <c r="BZ32" s="19">
        <v>0</v>
      </c>
      <c r="CA32" s="19">
        <v>0</v>
      </c>
      <c r="CB32" s="19">
        <v>298.94</v>
      </c>
      <c r="CD32" s="19">
        <v>165.4</v>
      </c>
      <c r="CF32" s="19">
        <v>0</v>
      </c>
      <c r="CG32" s="19">
        <v>0</v>
      </c>
      <c r="CH32" s="19">
        <v>0</v>
      </c>
      <c r="CI32" s="19">
        <v>0</v>
      </c>
      <c r="CJ32" s="19">
        <v>0</v>
      </c>
      <c r="CK32" s="19">
        <v>0</v>
      </c>
      <c r="CL32" s="19">
        <v>0</v>
      </c>
      <c r="CM32" s="19">
        <v>0</v>
      </c>
      <c r="CN32" s="19">
        <v>0</v>
      </c>
      <c r="CO32" s="19">
        <v>0</v>
      </c>
      <c r="CP32" s="19">
        <v>0.5</v>
      </c>
    </row>
    <row r="33" spans="1:94" s="19" customFormat="1">
      <c r="A33" s="19" t="str">
        <f>"64"</f>
        <v>64</v>
      </c>
      <c r="B33" s="20" t="s">
        <v>103</v>
      </c>
      <c r="C33" s="19" t="str">
        <f>"100"</f>
        <v>100</v>
      </c>
      <c r="D33" s="19">
        <v>15.57</v>
      </c>
      <c r="E33" s="19">
        <v>15.61</v>
      </c>
      <c r="F33" s="19">
        <v>19.239999999999998</v>
      </c>
      <c r="G33" s="19">
        <v>0.01</v>
      </c>
      <c r="H33" s="19">
        <v>8.41</v>
      </c>
      <c r="I33" s="43">
        <v>252.29</v>
      </c>
      <c r="J33" s="19">
        <v>7.19</v>
      </c>
      <c r="K33" s="19">
        <v>0.16</v>
      </c>
      <c r="L33" s="19">
        <v>0</v>
      </c>
      <c r="M33" s="19">
        <v>0</v>
      </c>
      <c r="N33" s="19">
        <v>0.53</v>
      </c>
      <c r="O33" s="19">
        <v>0.01</v>
      </c>
      <c r="P33" s="19">
        <v>0.16</v>
      </c>
      <c r="Q33" s="19">
        <v>0</v>
      </c>
      <c r="R33" s="19">
        <v>0</v>
      </c>
      <c r="S33" s="19">
        <v>0.02</v>
      </c>
      <c r="T33" s="19">
        <v>0.86</v>
      </c>
      <c r="U33" s="19">
        <v>62.44</v>
      </c>
      <c r="V33" s="19">
        <v>160.61000000000001</v>
      </c>
      <c r="W33" s="19">
        <v>15.3</v>
      </c>
      <c r="X33" s="19">
        <v>15.79</v>
      </c>
      <c r="Y33" s="19">
        <v>128.05000000000001</v>
      </c>
      <c r="Z33" s="19">
        <v>1.25</v>
      </c>
      <c r="AA33" s="19">
        <v>53.35</v>
      </c>
      <c r="AB33" s="19">
        <v>722.47</v>
      </c>
      <c r="AC33" s="19">
        <v>239.71</v>
      </c>
      <c r="AD33" s="19">
        <v>0.53</v>
      </c>
      <c r="AE33" s="19">
        <v>0.05</v>
      </c>
      <c r="AF33" s="19">
        <v>0.11</v>
      </c>
      <c r="AG33" s="19">
        <v>5.33</v>
      </c>
      <c r="AH33" s="19">
        <v>10.78</v>
      </c>
      <c r="AI33" s="19">
        <v>0.76</v>
      </c>
      <c r="AJ33" s="19">
        <v>0</v>
      </c>
      <c r="AK33" s="19">
        <v>5.81</v>
      </c>
      <c r="AL33" s="19">
        <v>5.2</v>
      </c>
      <c r="AM33" s="19">
        <v>8.1999999999999993</v>
      </c>
      <c r="AN33" s="19">
        <v>5.67</v>
      </c>
      <c r="AO33" s="19">
        <v>1.78</v>
      </c>
      <c r="AP33" s="19">
        <v>5.4</v>
      </c>
      <c r="AQ33" s="19">
        <v>3.49</v>
      </c>
      <c r="AR33" s="19">
        <v>4.99</v>
      </c>
      <c r="AS33" s="19">
        <v>5.74</v>
      </c>
      <c r="AT33" s="19">
        <v>4.58</v>
      </c>
      <c r="AU33" s="19">
        <v>13.13</v>
      </c>
      <c r="AV33" s="19">
        <v>3.35</v>
      </c>
      <c r="AW33" s="19">
        <v>3.62</v>
      </c>
      <c r="AX33" s="19">
        <v>25.77</v>
      </c>
      <c r="AY33" s="19">
        <v>0</v>
      </c>
      <c r="AZ33" s="19">
        <v>5.33</v>
      </c>
      <c r="BA33" s="19">
        <v>5.95</v>
      </c>
      <c r="BB33" s="19">
        <v>4.0999999999999996</v>
      </c>
      <c r="BC33" s="19">
        <v>1.5</v>
      </c>
      <c r="BD33" s="19">
        <v>0.17</v>
      </c>
      <c r="BE33" s="19">
        <v>0.08</v>
      </c>
      <c r="BF33" s="19">
        <v>0.04</v>
      </c>
      <c r="BG33" s="19">
        <v>0.1</v>
      </c>
      <c r="BH33" s="19">
        <v>0.11</v>
      </c>
      <c r="BI33" s="19">
        <v>0.51</v>
      </c>
      <c r="BJ33" s="19">
        <v>0</v>
      </c>
      <c r="BK33" s="19">
        <v>1.41</v>
      </c>
      <c r="BL33" s="19">
        <v>0</v>
      </c>
      <c r="BM33" s="19">
        <v>0.44</v>
      </c>
      <c r="BN33" s="19">
        <v>0</v>
      </c>
      <c r="BO33" s="19">
        <v>0</v>
      </c>
      <c r="BP33" s="19">
        <v>0</v>
      </c>
      <c r="BQ33" s="19">
        <v>0.1</v>
      </c>
      <c r="BR33" s="19">
        <v>0.15</v>
      </c>
      <c r="BS33" s="19">
        <v>1.1499999999999999</v>
      </c>
      <c r="BT33" s="19">
        <v>0</v>
      </c>
      <c r="BU33" s="19">
        <v>0</v>
      </c>
      <c r="BV33" s="19">
        <v>7.0000000000000007E-2</v>
      </c>
      <c r="BW33" s="19">
        <v>0</v>
      </c>
      <c r="BX33" s="19">
        <v>0</v>
      </c>
      <c r="BY33" s="19">
        <v>0</v>
      </c>
      <c r="BZ33" s="19">
        <v>0</v>
      </c>
      <c r="CA33" s="19">
        <v>0</v>
      </c>
      <c r="CB33" s="19">
        <v>79.89</v>
      </c>
      <c r="CD33" s="19">
        <v>173.76</v>
      </c>
      <c r="CF33" s="19">
        <v>0</v>
      </c>
      <c r="CG33" s="19">
        <v>0</v>
      </c>
      <c r="CH33" s="19">
        <v>0</v>
      </c>
      <c r="CI33" s="19">
        <v>0</v>
      </c>
      <c r="CJ33" s="19">
        <v>0</v>
      </c>
      <c r="CK33" s="19">
        <v>0</v>
      </c>
      <c r="CL33" s="19">
        <v>0</v>
      </c>
      <c r="CM33" s="19">
        <v>0</v>
      </c>
      <c r="CN33" s="19">
        <v>0</v>
      </c>
      <c r="CO33" s="19">
        <v>0</v>
      </c>
      <c r="CP33" s="19">
        <v>0</v>
      </c>
    </row>
    <row r="34" spans="1:94" s="19" customFormat="1" ht="31.5">
      <c r="A34" s="19" t="str">
        <f>"221"</f>
        <v>221</v>
      </c>
      <c r="B34" s="20" t="s">
        <v>104</v>
      </c>
      <c r="C34" s="19" t="str">
        <f>"180"</f>
        <v>180</v>
      </c>
      <c r="D34" s="19">
        <v>2.89</v>
      </c>
      <c r="E34" s="19">
        <v>0.04</v>
      </c>
      <c r="F34" s="19">
        <v>5.95</v>
      </c>
      <c r="G34" s="19">
        <v>0</v>
      </c>
      <c r="H34" s="19">
        <v>42.43</v>
      </c>
      <c r="I34" s="43">
        <v>233.36</v>
      </c>
      <c r="J34" s="19">
        <v>4.0199999999999996</v>
      </c>
      <c r="K34" s="19">
        <v>0.19</v>
      </c>
      <c r="L34" s="19">
        <v>0</v>
      </c>
      <c r="M34" s="19">
        <v>0</v>
      </c>
      <c r="N34" s="19">
        <v>7.13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0.56000000000000005</v>
      </c>
      <c r="U34" s="19">
        <v>2.72</v>
      </c>
      <c r="V34" s="19">
        <v>100.73</v>
      </c>
      <c r="W34" s="19">
        <v>11.73</v>
      </c>
      <c r="X34" s="19">
        <v>5.73</v>
      </c>
      <c r="Y34" s="19">
        <v>13.96</v>
      </c>
      <c r="Z34" s="19">
        <v>0.06</v>
      </c>
      <c r="AA34" s="19">
        <v>26.55</v>
      </c>
      <c r="AB34" s="19">
        <v>22.8</v>
      </c>
      <c r="AC34" s="19">
        <v>48.98</v>
      </c>
      <c r="AD34" s="19">
        <v>0.08</v>
      </c>
      <c r="AE34" s="19">
        <v>0</v>
      </c>
      <c r="AF34" s="19">
        <v>0.02</v>
      </c>
      <c r="AG34" s="19">
        <v>0.17</v>
      </c>
      <c r="AH34" s="19">
        <v>0.02</v>
      </c>
      <c r="AI34" s="19">
        <v>5.94</v>
      </c>
      <c r="AJ34" s="19">
        <v>0</v>
      </c>
      <c r="AK34" s="19">
        <v>1.83</v>
      </c>
      <c r="AL34" s="19">
        <v>1.76</v>
      </c>
      <c r="AM34" s="19">
        <v>3.31</v>
      </c>
      <c r="AN34" s="19">
        <v>1.97</v>
      </c>
      <c r="AO34" s="19">
        <v>0.78</v>
      </c>
      <c r="AP34" s="19">
        <v>2.12</v>
      </c>
      <c r="AQ34" s="19">
        <v>1.9</v>
      </c>
      <c r="AR34" s="19">
        <v>1.83</v>
      </c>
      <c r="AS34" s="19">
        <v>1.55</v>
      </c>
      <c r="AT34" s="19">
        <v>1.1299999999999999</v>
      </c>
      <c r="AU34" s="19">
        <v>2.54</v>
      </c>
      <c r="AV34" s="19">
        <v>1.55</v>
      </c>
      <c r="AW34" s="19">
        <v>1.06</v>
      </c>
      <c r="AX34" s="19">
        <v>6.27</v>
      </c>
      <c r="AY34" s="19">
        <v>0</v>
      </c>
      <c r="AZ34" s="19">
        <v>2.12</v>
      </c>
      <c r="BA34" s="19">
        <v>2.4</v>
      </c>
      <c r="BB34" s="19">
        <v>1.83</v>
      </c>
      <c r="BC34" s="19">
        <v>0.42</v>
      </c>
      <c r="BD34" s="19">
        <v>0.25</v>
      </c>
      <c r="BE34" s="19">
        <v>0.05</v>
      </c>
      <c r="BF34" s="19">
        <v>0.05</v>
      </c>
      <c r="BG34" s="19">
        <v>0.12</v>
      </c>
      <c r="BH34" s="19">
        <v>0.16</v>
      </c>
      <c r="BI34" s="19">
        <v>0.52</v>
      </c>
      <c r="BJ34" s="19">
        <v>0</v>
      </c>
      <c r="BK34" s="19">
        <v>1.62</v>
      </c>
      <c r="BL34" s="19">
        <v>0</v>
      </c>
      <c r="BM34" s="19">
        <v>0.5</v>
      </c>
      <c r="BN34" s="19">
        <v>0</v>
      </c>
      <c r="BO34" s="19">
        <v>0</v>
      </c>
      <c r="BP34" s="19">
        <v>0</v>
      </c>
      <c r="BQ34" s="19">
        <v>0.06</v>
      </c>
      <c r="BR34" s="19">
        <v>0.19</v>
      </c>
      <c r="BS34" s="19">
        <v>1.5</v>
      </c>
      <c r="BT34" s="19">
        <v>0</v>
      </c>
      <c r="BU34" s="19">
        <v>0</v>
      </c>
      <c r="BV34" s="19">
        <v>0.06</v>
      </c>
      <c r="BW34" s="19">
        <v>0</v>
      </c>
      <c r="BX34" s="19">
        <v>0</v>
      </c>
      <c r="BY34" s="19">
        <v>0</v>
      </c>
      <c r="BZ34" s="19">
        <v>0</v>
      </c>
      <c r="CA34" s="19">
        <v>0</v>
      </c>
      <c r="CB34" s="19">
        <v>193.28</v>
      </c>
      <c r="CD34" s="19">
        <v>30.35</v>
      </c>
      <c r="CF34" s="19">
        <v>0</v>
      </c>
      <c r="CG34" s="19">
        <v>0</v>
      </c>
      <c r="CH34" s="19">
        <v>0</v>
      </c>
      <c r="CI34" s="19">
        <v>0</v>
      </c>
      <c r="CJ34" s="19">
        <v>0</v>
      </c>
      <c r="CK34" s="19">
        <v>0</v>
      </c>
      <c r="CL34" s="19">
        <v>0</v>
      </c>
      <c r="CM34" s="19">
        <v>0</v>
      </c>
      <c r="CN34" s="19">
        <v>0</v>
      </c>
      <c r="CO34" s="19">
        <v>0</v>
      </c>
      <c r="CP34" s="19">
        <v>0</v>
      </c>
    </row>
    <row r="35" spans="1:94" s="19" customFormat="1">
      <c r="A35" s="19" t="str">
        <f>"20"</f>
        <v>20</v>
      </c>
      <c r="B35" s="20" t="s">
        <v>105</v>
      </c>
      <c r="C35" s="19" t="str">
        <f>"200"</f>
        <v>200</v>
      </c>
      <c r="D35" s="19">
        <v>0</v>
      </c>
      <c r="E35" s="19">
        <v>0</v>
      </c>
      <c r="F35" s="19">
        <v>0</v>
      </c>
      <c r="G35" s="19">
        <v>0</v>
      </c>
      <c r="H35" s="19">
        <v>6.77</v>
      </c>
      <c r="I35" s="43">
        <v>29.9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6.77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7.92</v>
      </c>
      <c r="V35" s="19">
        <v>0</v>
      </c>
      <c r="W35" s="19">
        <v>0.08</v>
      </c>
      <c r="X35" s="19">
        <v>0</v>
      </c>
      <c r="Y35" s="19">
        <v>0</v>
      </c>
      <c r="Z35" s="19">
        <v>0.01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223.41</v>
      </c>
      <c r="CD35" s="19">
        <v>0</v>
      </c>
      <c r="CF35" s="19">
        <v>0</v>
      </c>
      <c r="CG35" s="19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  <c r="CM35" s="19">
        <v>0</v>
      </c>
      <c r="CN35" s="19">
        <v>0</v>
      </c>
      <c r="CO35" s="19">
        <v>0</v>
      </c>
      <c r="CP35" s="19">
        <v>0</v>
      </c>
    </row>
    <row r="36" spans="1:94" s="19" customFormat="1">
      <c r="A36" s="19" t="str">
        <f>"-"</f>
        <v>-</v>
      </c>
      <c r="B36" s="20" t="s">
        <v>97</v>
      </c>
      <c r="C36" s="19" t="str">
        <f>"31"</f>
        <v>31</v>
      </c>
      <c r="D36" s="19">
        <v>2.0499999999999998</v>
      </c>
      <c r="E36" s="19">
        <v>0</v>
      </c>
      <c r="F36" s="19">
        <v>0.37</v>
      </c>
      <c r="G36" s="19">
        <v>0.37</v>
      </c>
      <c r="H36" s="19">
        <v>12.93</v>
      </c>
      <c r="I36" s="43">
        <v>59.947799999999994</v>
      </c>
      <c r="J36" s="19">
        <v>0.06</v>
      </c>
      <c r="K36" s="19">
        <v>0</v>
      </c>
      <c r="L36" s="19">
        <v>0</v>
      </c>
      <c r="M36" s="19">
        <v>0</v>
      </c>
      <c r="N36" s="19">
        <v>0.37</v>
      </c>
      <c r="O36" s="19">
        <v>9.98</v>
      </c>
      <c r="P36" s="19">
        <v>2.57</v>
      </c>
      <c r="Q36" s="19">
        <v>0</v>
      </c>
      <c r="R36" s="19">
        <v>0</v>
      </c>
      <c r="S36" s="19">
        <v>0.31</v>
      </c>
      <c r="T36" s="19">
        <v>0.78</v>
      </c>
      <c r="U36" s="19">
        <v>189.1</v>
      </c>
      <c r="V36" s="19">
        <v>75.95</v>
      </c>
      <c r="W36" s="19">
        <v>10.85</v>
      </c>
      <c r="X36" s="19">
        <v>14.57</v>
      </c>
      <c r="Y36" s="19">
        <v>48.98</v>
      </c>
      <c r="Z36" s="19">
        <v>1.21</v>
      </c>
      <c r="AA36" s="19">
        <v>0</v>
      </c>
      <c r="AB36" s="19">
        <v>1.55</v>
      </c>
      <c r="AC36" s="19">
        <v>0.31</v>
      </c>
      <c r="AD36" s="19">
        <v>0.43</v>
      </c>
      <c r="AE36" s="19">
        <v>0.06</v>
      </c>
      <c r="AF36" s="19">
        <v>0.02</v>
      </c>
      <c r="AG36" s="19">
        <v>0.22</v>
      </c>
      <c r="AH36" s="19">
        <v>0.62</v>
      </c>
      <c r="AI36" s="19">
        <v>0</v>
      </c>
      <c r="AJ36" s="19">
        <v>0</v>
      </c>
      <c r="AK36" s="19">
        <v>0</v>
      </c>
      <c r="AL36" s="19">
        <v>0</v>
      </c>
      <c r="AM36" s="19">
        <v>132.37</v>
      </c>
      <c r="AN36" s="19">
        <v>69.13</v>
      </c>
      <c r="AO36" s="19">
        <v>28.83</v>
      </c>
      <c r="AP36" s="19">
        <v>61.38</v>
      </c>
      <c r="AQ36" s="19">
        <v>24.8</v>
      </c>
      <c r="AR36" s="19">
        <v>115.01</v>
      </c>
      <c r="AS36" s="19">
        <v>92.07</v>
      </c>
      <c r="AT36" s="19">
        <v>90.21</v>
      </c>
      <c r="AU36" s="19">
        <v>143.84</v>
      </c>
      <c r="AV36" s="19">
        <v>38.44</v>
      </c>
      <c r="AW36" s="19">
        <v>96.1</v>
      </c>
      <c r="AX36" s="19">
        <v>473.99</v>
      </c>
      <c r="AY36" s="19">
        <v>0</v>
      </c>
      <c r="AZ36" s="19">
        <v>163.06</v>
      </c>
      <c r="BA36" s="19">
        <v>90.21</v>
      </c>
      <c r="BB36" s="19">
        <v>55.8</v>
      </c>
      <c r="BC36" s="19">
        <v>40.299999999999997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0.04</v>
      </c>
      <c r="BL36" s="19">
        <v>0</v>
      </c>
      <c r="BM36" s="19">
        <v>0</v>
      </c>
      <c r="BN36" s="19">
        <v>0.01</v>
      </c>
      <c r="BO36" s="19">
        <v>0</v>
      </c>
      <c r="BP36" s="19">
        <v>0</v>
      </c>
      <c r="BQ36" s="19">
        <v>0</v>
      </c>
      <c r="BR36" s="19">
        <v>0</v>
      </c>
      <c r="BS36" s="19">
        <v>0.03</v>
      </c>
      <c r="BT36" s="19">
        <v>0</v>
      </c>
      <c r="BU36" s="19">
        <v>0</v>
      </c>
      <c r="BV36" s="19">
        <v>0.15</v>
      </c>
      <c r="BW36" s="19">
        <v>0.02</v>
      </c>
      <c r="BX36" s="19">
        <v>0</v>
      </c>
      <c r="BY36" s="19">
        <v>0</v>
      </c>
      <c r="BZ36" s="19">
        <v>0</v>
      </c>
      <c r="CA36" s="19">
        <v>0</v>
      </c>
      <c r="CB36" s="19">
        <v>14.57</v>
      </c>
      <c r="CD36" s="19">
        <v>0.26</v>
      </c>
      <c r="CF36" s="19">
        <v>0</v>
      </c>
      <c r="CG36" s="19">
        <v>0</v>
      </c>
      <c r="CH36" s="19">
        <v>0</v>
      </c>
      <c r="CI36" s="19">
        <v>0</v>
      </c>
      <c r="CJ36" s="19">
        <v>0</v>
      </c>
      <c r="CK36" s="19">
        <v>0</v>
      </c>
      <c r="CL36" s="19">
        <v>0</v>
      </c>
      <c r="CM36" s="19">
        <v>0</v>
      </c>
      <c r="CN36" s="19">
        <v>0</v>
      </c>
      <c r="CO36" s="19">
        <v>0</v>
      </c>
      <c r="CP36" s="19">
        <v>0</v>
      </c>
    </row>
    <row r="37" spans="1:94" s="17" customFormat="1">
      <c r="A37" s="17" t="str">
        <f>"-"</f>
        <v>-</v>
      </c>
      <c r="B37" s="18" t="s">
        <v>98</v>
      </c>
      <c r="C37" s="17" t="str">
        <f>"31"</f>
        <v>31</v>
      </c>
      <c r="D37" s="17">
        <v>2.0499999999999998</v>
      </c>
      <c r="E37" s="17">
        <v>0</v>
      </c>
      <c r="F37" s="17">
        <v>0.2</v>
      </c>
      <c r="G37" s="17">
        <v>0.2</v>
      </c>
      <c r="H37" s="17">
        <v>14.54</v>
      </c>
      <c r="I37" s="48">
        <v>69.409309999999991</v>
      </c>
      <c r="J37" s="17">
        <v>0</v>
      </c>
      <c r="K37" s="17">
        <v>0</v>
      </c>
      <c r="L37" s="17">
        <v>0</v>
      </c>
      <c r="M37" s="17">
        <v>0</v>
      </c>
      <c r="N37" s="17">
        <v>0.34</v>
      </c>
      <c r="O37" s="17">
        <v>14.14</v>
      </c>
      <c r="P37" s="17">
        <v>0.06</v>
      </c>
      <c r="Q37" s="17">
        <v>0</v>
      </c>
      <c r="R37" s="17">
        <v>0</v>
      </c>
      <c r="S37" s="17">
        <v>0</v>
      </c>
      <c r="T37" s="17">
        <v>0.56000000000000005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157.77000000000001</v>
      </c>
      <c r="AN37" s="17">
        <v>52.32</v>
      </c>
      <c r="AO37" s="17">
        <v>31.02</v>
      </c>
      <c r="AP37" s="17">
        <v>62.03</v>
      </c>
      <c r="AQ37" s="17">
        <v>23.46</v>
      </c>
      <c r="AR37" s="17">
        <v>112.2</v>
      </c>
      <c r="AS37" s="17">
        <v>69.58</v>
      </c>
      <c r="AT37" s="17">
        <v>97.09</v>
      </c>
      <c r="AU37" s="17">
        <v>80.099999999999994</v>
      </c>
      <c r="AV37" s="17">
        <v>42.07</v>
      </c>
      <c r="AW37" s="17">
        <v>74.44</v>
      </c>
      <c r="AX37" s="17">
        <v>622.47</v>
      </c>
      <c r="AY37" s="17">
        <v>0</v>
      </c>
      <c r="AZ37" s="17">
        <v>202.81</v>
      </c>
      <c r="BA37" s="17">
        <v>88.19</v>
      </c>
      <c r="BB37" s="17">
        <v>58.52</v>
      </c>
      <c r="BC37" s="17">
        <v>46.39</v>
      </c>
      <c r="BD37" s="17">
        <v>0</v>
      </c>
      <c r="BE37" s="17">
        <v>0</v>
      </c>
      <c r="BF37" s="17">
        <v>0</v>
      </c>
      <c r="BG37" s="17">
        <v>0</v>
      </c>
      <c r="BH37" s="17">
        <v>0</v>
      </c>
      <c r="BI37" s="17">
        <v>0</v>
      </c>
      <c r="BJ37" s="17">
        <v>0</v>
      </c>
      <c r="BK37" s="17">
        <v>0.02</v>
      </c>
      <c r="BL37" s="17">
        <v>0</v>
      </c>
      <c r="BM37" s="17">
        <v>0</v>
      </c>
      <c r="BN37" s="17">
        <v>0</v>
      </c>
      <c r="BO37" s="17">
        <v>0</v>
      </c>
      <c r="BP37" s="17">
        <v>0</v>
      </c>
      <c r="BQ37" s="17">
        <v>0</v>
      </c>
      <c r="BR37" s="17">
        <v>0</v>
      </c>
      <c r="BS37" s="17">
        <v>0.02</v>
      </c>
      <c r="BT37" s="17">
        <v>0</v>
      </c>
      <c r="BU37" s="17">
        <v>0</v>
      </c>
      <c r="BV37" s="17">
        <v>0.09</v>
      </c>
      <c r="BW37" s="17">
        <v>0</v>
      </c>
      <c r="BX37" s="17">
        <v>0</v>
      </c>
      <c r="BY37" s="17">
        <v>0</v>
      </c>
      <c r="BZ37" s="17">
        <v>0</v>
      </c>
      <c r="CA37" s="17">
        <v>0</v>
      </c>
      <c r="CB37" s="17">
        <v>12.12</v>
      </c>
      <c r="CD37" s="17">
        <v>0</v>
      </c>
      <c r="CF37" s="17">
        <v>0</v>
      </c>
      <c r="CG37" s="17">
        <v>0</v>
      </c>
      <c r="CH37" s="17">
        <v>0</v>
      </c>
      <c r="CI37" s="17">
        <v>0</v>
      </c>
      <c r="CJ37" s="17">
        <v>0</v>
      </c>
      <c r="CK37" s="17">
        <v>0</v>
      </c>
      <c r="CL37" s="17">
        <v>0</v>
      </c>
      <c r="CM37" s="17">
        <v>0</v>
      </c>
      <c r="CN37" s="17">
        <v>0</v>
      </c>
      <c r="CO37" s="17">
        <v>0</v>
      </c>
      <c r="CP37" s="17">
        <v>0</v>
      </c>
    </row>
    <row r="38" spans="1:94" s="21" customFormat="1">
      <c r="B38" s="22" t="s">
        <v>99</v>
      </c>
      <c r="C38" s="21">
        <v>892</v>
      </c>
      <c r="D38" s="21">
        <f>SUM(D31:D37)</f>
        <v>27.240000000000002</v>
      </c>
      <c r="E38" s="21">
        <f>SUM(E31:E37)</f>
        <v>15.649999999999999</v>
      </c>
      <c r="F38" s="21">
        <f>SUM(F31:F37)</f>
        <v>31.209999999999997</v>
      </c>
      <c r="G38" s="21">
        <f>SUM(G31:G37)</f>
        <v>6</v>
      </c>
      <c r="H38" s="21">
        <f>SUM(H31:H37)</f>
        <v>114.89999999999998</v>
      </c>
      <c r="I38" s="49">
        <f>SUM(I31:I37)</f>
        <v>813.89711</v>
      </c>
      <c r="J38" s="21">
        <v>12.37</v>
      </c>
      <c r="K38" s="21">
        <v>3.6</v>
      </c>
      <c r="L38" s="21">
        <v>0</v>
      </c>
      <c r="M38" s="21">
        <v>0</v>
      </c>
      <c r="N38" s="21">
        <v>17.309999999999999</v>
      </c>
      <c r="O38" s="21">
        <v>36.24</v>
      </c>
      <c r="P38" s="21">
        <v>6.33</v>
      </c>
      <c r="Q38" s="21">
        <v>0</v>
      </c>
      <c r="R38" s="21">
        <v>0</v>
      </c>
      <c r="S38" s="21">
        <v>1.4</v>
      </c>
      <c r="T38" s="21">
        <v>4.97</v>
      </c>
      <c r="U38" s="21">
        <v>483.29</v>
      </c>
      <c r="V38" s="21">
        <v>961.21</v>
      </c>
      <c r="W38" s="21">
        <v>90.17</v>
      </c>
      <c r="X38" s="21">
        <v>76.739999999999995</v>
      </c>
      <c r="Y38" s="21">
        <v>263.33999999999997</v>
      </c>
      <c r="Z38" s="21">
        <v>4.33</v>
      </c>
      <c r="AA38" s="21">
        <v>82.9</v>
      </c>
      <c r="AB38" s="21">
        <v>2505.2199999999998</v>
      </c>
      <c r="AC38" s="21">
        <v>629.89</v>
      </c>
      <c r="AD38" s="21">
        <v>4.1399999999999997</v>
      </c>
      <c r="AE38" s="21">
        <v>0.21</v>
      </c>
      <c r="AF38" s="21">
        <v>0.25</v>
      </c>
      <c r="AG38" s="21">
        <v>6.85</v>
      </c>
      <c r="AH38" s="21">
        <v>13.28</v>
      </c>
      <c r="AI38" s="21">
        <v>42.01</v>
      </c>
      <c r="AJ38" s="21">
        <v>0</v>
      </c>
      <c r="AK38" s="21">
        <v>42.23</v>
      </c>
      <c r="AL38" s="21">
        <v>42.54</v>
      </c>
      <c r="AM38" s="21">
        <v>414.73</v>
      </c>
      <c r="AN38" s="21">
        <v>240.73</v>
      </c>
      <c r="AO38" s="21">
        <v>89.96</v>
      </c>
      <c r="AP38" s="21">
        <v>210.93</v>
      </c>
      <c r="AQ38" s="21">
        <v>76.72</v>
      </c>
      <c r="AR38" s="21">
        <v>316.58</v>
      </c>
      <c r="AS38" s="21">
        <v>259.27999999999997</v>
      </c>
      <c r="AT38" s="21">
        <v>318.95999999999998</v>
      </c>
      <c r="AU38" s="21">
        <v>569.15</v>
      </c>
      <c r="AV38" s="21">
        <v>124.88</v>
      </c>
      <c r="AW38" s="21">
        <v>243.79</v>
      </c>
      <c r="AX38" s="21">
        <v>1959.07</v>
      </c>
      <c r="AY38" s="21">
        <v>0</v>
      </c>
      <c r="AZ38" s="21">
        <v>460.05</v>
      </c>
      <c r="BA38" s="21">
        <v>273.38</v>
      </c>
      <c r="BB38" s="21">
        <v>192.28</v>
      </c>
      <c r="BC38" s="21">
        <v>114.15</v>
      </c>
      <c r="BD38" s="21">
        <v>0.42</v>
      </c>
      <c r="BE38" s="21">
        <v>0.13</v>
      </c>
      <c r="BF38" s="21">
        <v>0.09</v>
      </c>
      <c r="BG38" s="21">
        <v>0.22</v>
      </c>
      <c r="BH38" s="21">
        <v>0.27</v>
      </c>
      <c r="BI38" s="21">
        <v>1.03</v>
      </c>
      <c r="BJ38" s="21">
        <v>0</v>
      </c>
      <c r="BK38" s="21">
        <v>3.4</v>
      </c>
      <c r="BL38" s="21">
        <v>0</v>
      </c>
      <c r="BM38" s="21">
        <v>1.1200000000000001</v>
      </c>
      <c r="BN38" s="21">
        <v>0.02</v>
      </c>
      <c r="BO38" s="21">
        <v>0.03</v>
      </c>
      <c r="BP38" s="21">
        <v>0</v>
      </c>
      <c r="BQ38" s="21">
        <v>0.15</v>
      </c>
      <c r="BR38" s="21">
        <v>0.34</v>
      </c>
      <c r="BS38" s="21">
        <v>3.79</v>
      </c>
      <c r="BT38" s="21">
        <v>0</v>
      </c>
      <c r="BU38" s="21">
        <v>0</v>
      </c>
      <c r="BV38" s="21">
        <v>3.35</v>
      </c>
      <c r="BW38" s="21">
        <v>0.04</v>
      </c>
      <c r="BX38" s="21">
        <v>0</v>
      </c>
      <c r="BY38" s="21">
        <v>0</v>
      </c>
      <c r="BZ38" s="21">
        <v>0</v>
      </c>
      <c r="CA38" s="21">
        <v>0</v>
      </c>
      <c r="CB38" s="21">
        <v>914.22</v>
      </c>
      <c r="CC38" s="21">
        <f>$I$38/$I$39*100</f>
        <v>100</v>
      </c>
      <c r="CD38" s="21">
        <v>500.43</v>
      </c>
      <c r="CF38" s="21">
        <v>0</v>
      </c>
      <c r="CG38" s="21">
        <v>0</v>
      </c>
      <c r="CH38" s="21">
        <v>0</v>
      </c>
      <c r="CI38" s="21">
        <v>0</v>
      </c>
      <c r="CJ38" s="21">
        <v>0</v>
      </c>
      <c r="CK38" s="21">
        <v>0</v>
      </c>
      <c r="CL38" s="21">
        <v>0</v>
      </c>
      <c r="CM38" s="21">
        <v>0</v>
      </c>
      <c r="CN38" s="21">
        <v>0</v>
      </c>
      <c r="CO38" s="21">
        <v>0</v>
      </c>
      <c r="CP38" s="21">
        <v>0.5</v>
      </c>
    </row>
    <row r="39" spans="1:94" s="21" customFormat="1">
      <c r="B39" s="22" t="s">
        <v>89</v>
      </c>
      <c r="D39" s="21">
        <f>D38</f>
        <v>27.240000000000002</v>
      </c>
      <c r="E39" s="21">
        <f t="shared" ref="E39:V39" si="0">E38</f>
        <v>15.649999999999999</v>
      </c>
      <c r="F39" s="21">
        <f t="shared" si="0"/>
        <v>31.209999999999997</v>
      </c>
      <c r="G39" s="21">
        <f t="shared" si="0"/>
        <v>6</v>
      </c>
      <c r="H39" s="21">
        <f t="shared" si="0"/>
        <v>114.89999999999998</v>
      </c>
      <c r="I39" s="21">
        <f t="shared" si="0"/>
        <v>813.89711</v>
      </c>
      <c r="J39" s="21">
        <f t="shared" si="0"/>
        <v>12.37</v>
      </c>
      <c r="K39" s="21">
        <f t="shared" si="0"/>
        <v>3.6</v>
      </c>
      <c r="L39" s="21">
        <f t="shared" si="0"/>
        <v>0</v>
      </c>
      <c r="M39" s="21">
        <f t="shared" si="0"/>
        <v>0</v>
      </c>
      <c r="N39" s="21">
        <f t="shared" si="0"/>
        <v>17.309999999999999</v>
      </c>
      <c r="O39" s="21">
        <f t="shared" si="0"/>
        <v>36.24</v>
      </c>
      <c r="P39" s="21">
        <f t="shared" si="0"/>
        <v>6.33</v>
      </c>
      <c r="Q39" s="21">
        <f t="shared" si="0"/>
        <v>0</v>
      </c>
      <c r="R39" s="21">
        <f t="shared" si="0"/>
        <v>0</v>
      </c>
      <c r="S39" s="21">
        <f t="shared" si="0"/>
        <v>1.4</v>
      </c>
      <c r="T39" s="21">
        <f t="shared" si="0"/>
        <v>4.97</v>
      </c>
      <c r="U39" s="21">
        <f t="shared" si="0"/>
        <v>483.29</v>
      </c>
      <c r="V39" s="21">
        <f t="shared" si="0"/>
        <v>961.21</v>
      </c>
      <c r="W39" s="21">
        <v>90.17</v>
      </c>
      <c r="X39" s="21">
        <v>76.739999999999995</v>
      </c>
      <c r="Y39" s="21">
        <v>263.33999999999997</v>
      </c>
      <c r="Z39" s="21">
        <v>4.33</v>
      </c>
      <c r="AA39" s="21">
        <v>82.9</v>
      </c>
      <c r="AB39" s="21">
        <v>2505.2199999999998</v>
      </c>
      <c r="AC39" s="21">
        <v>629.89</v>
      </c>
      <c r="AD39" s="21">
        <v>4.1399999999999997</v>
      </c>
      <c r="AE39" s="21">
        <v>0.21</v>
      </c>
      <c r="AF39" s="21">
        <v>0.25</v>
      </c>
      <c r="AG39" s="21">
        <v>6.85</v>
      </c>
      <c r="AH39" s="21">
        <v>13.28</v>
      </c>
      <c r="AI39" s="21">
        <v>42.01</v>
      </c>
      <c r="AJ39" s="21">
        <v>0</v>
      </c>
      <c r="AK39" s="21">
        <v>42.23</v>
      </c>
      <c r="AL39" s="21">
        <v>42.54</v>
      </c>
      <c r="AM39" s="21">
        <v>414.73</v>
      </c>
      <c r="AN39" s="21">
        <v>240.73</v>
      </c>
      <c r="AO39" s="21">
        <v>89.96</v>
      </c>
      <c r="AP39" s="21">
        <v>210.93</v>
      </c>
      <c r="AQ39" s="21">
        <v>76.72</v>
      </c>
      <c r="AR39" s="21">
        <v>316.58</v>
      </c>
      <c r="AS39" s="21">
        <v>259.27999999999997</v>
      </c>
      <c r="AT39" s="21">
        <v>318.95999999999998</v>
      </c>
      <c r="AU39" s="21">
        <v>569.15</v>
      </c>
      <c r="AV39" s="21">
        <v>124.88</v>
      </c>
      <c r="AW39" s="21">
        <v>243.79</v>
      </c>
      <c r="AX39" s="21">
        <v>1959.07</v>
      </c>
      <c r="AY39" s="21">
        <v>0</v>
      </c>
      <c r="AZ39" s="21">
        <v>460.05</v>
      </c>
      <c r="BA39" s="21">
        <v>273.38</v>
      </c>
      <c r="BB39" s="21">
        <v>192.28</v>
      </c>
      <c r="BC39" s="21">
        <v>114.15</v>
      </c>
      <c r="BD39" s="21">
        <v>0.42</v>
      </c>
      <c r="BE39" s="21">
        <v>0.13</v>
      </c>
      <c r="BF39" s="21">
        <v>0.09</v>
      </c>
      <c r="BG39" s="21">
        <v>0.22</v>
      </c>
      <c r="BH39" s="21">
        <v>0.27</v>
      </c>
      <c r="BI39" s="21">
        <v>1.03</v>
      </c>
      <c r="BJ39" s="21">
        <v>0</v>
      </c>
      <c r="BK39" s="21">
        <v>3.4</v>
      </c>
      <c r="BL39" s="21">
        <v>0</v>
      </c>
      <c r="BM39" s="21">
        <v>1.1200000000000001</v>
      </c>
      <c r="BN39" s="21">
        <v>0.02</v>
      </c>
      <c r="BO39" s="21">
        <v>0.03</v>
      </c>
      <c r="BP39" s="21">
        <v>0</v>
      </c>
      <c r="BQ39" s="21">
        <v>0.15</v>
      </c>
      <c r="BR39" s="21">
        <v>0.34</v>
      </c>
      <c r="BS39" s="21">
        <v>3.79</v>
      </c>
      <c r="BT39" s="21">
        <v>0</v>
      </c>
      <c r="BU39" s="21">
        <v>0</v>
      </c>
      <c r="BV39" s="21">
        <v>3.35</v>
      </c>
      <c r="BW39" s="21">
        <v>0.04</v>
      </c>
      <c r="BX39" s="21">
        <v>0</v>
      </c>
      <c r="BY39" s="21">
        <v>0</v>
      </c>
      <c r="BZ39" s="21">
        <v>0</v>
      </c>
      <c r="CA39" s="21">
        <v>0</v>
      </c>
      <c r="CB39" s="21">
        <v>914.22</v>
      </c>
      <c r="CD39" s="21">
        <v>500.43</v>
      </c>
      <c r="CF39" s="21">
        <v>0</v>
      </c>
      <c r="CG39" s="21">
        <v>0</v>
      </c>
      <c r="CH39" s="21">
        <v>0</v>
      </c>
      <c r="CI39" s="21">
        <v>0</v>
      </c>
      <c r="CJ39" s="21">
        <v>0</v>
      </c>
      <c r="CK39" s="21">
        <v>0</v>
      </c>
      <c r="CL39" s="21">
        <v>0</v>
      </c>
      <c r="CM39" s="21">
        <v>0</v>
      </c>
      <c r="CN39" s="21">
        <v>0</v>
      </c>
      <c r="CO39" s="21">
        <v>0</v>
      </c>
      <c r="CP39" s="21">
        <v>0.5</v>
      </c>
    </row>
    <row r="40" spans="1:94">
      <c r="B40" s="16" t="s">
        <v>106</v>
      </c>
    </row>
    <row r="41" spans="1:94">
      <c r="B41" s="16" t="s">
        <v>91</v>
      </c>
    </row>
    <row r="42" spans="1:94" s="19" customFormat="1">
      <c r="A42" s="19" t="str">
        <f>"54-12з-2020"</f>
        <v>54-12з-2020</v>
      </c>
      <c r="B42" s="20" t="s">
        <v>107</v>
      </c>
      <c r="C42" s="19" t="str">
        <f>"100"</f>
        <v>100</v>
      </c>
      <c r="D42" s="19">
        <v>2.1</v>
      </c>
      <c r="E42" s="19">
        <v>0</v>
      </c>
      <c r="F42" s="19">
        <v>7.13</v>
      </c>
      <c r="G42" s="19">
        <v>8.1</v>
      </c>
      <c r="H42" s="19">
        <v>12.41</v>
      </c>
      <c r="I42" s="43">
        <v>117.93942749999999</v>
      </c>
      <c r="J42" s="19">
        <v>1</v>
      </c>
      <c r="K42" s="19">
        <v>5.2</v>
      </c>
      <c r="L42" s="19">
        <v>0</v>
      </c>
      <c r="M42" s="19">
        <v>0</v>
      </c>
      <c r="N42" s="19">
        <v>9.77</v>
      </c>
      <c r="O42" s="19">
        <v>0.31</v>
      </c>
      <c r="P42" s="19">
        <v>2.33</v>
      </c>
      <c r="Q42" s="19">
        <v>0</v>
      </c>
      <c r="R42" s="19">
        <v>0</v>
      </c>
      <c r="S42" s="19">
        <v>0.77</v>
      </c>
      <c r="T42" s="19">
        <v>1.87</v>
      </c>
      <c r="U42" s="19">
        <v>164.44</v>
      </c>
      <c r="V42" s="19">
        <v>324.87</v>
      </c>
      <c r="W42" s="19">
        <v>28.9</v>
      </c>
      <c r="X42" s="19">
        <v>38.26</v>
      </c>
      <c r="Y42" s="19">
        <v>62.41</v>
      </c>
      <c r="Z42" s="19">
        <v>1.08</v>
      </c>
      <c r="AA42" s="19">
        <v>0</v>
      </c>
      <c r="AB42" s="19">
        <v>7468.8</v>
      </c>
      <c r="AC42" s="19">
        <v>1556</v>
      </c>
      <c r="AD42" s="19">
        <v>4.0199999999999996</v>
      </c>
      <c r="AE42" s="19">
        <v>0.05</v>
      </c>
      <c r="AF42" s="19">
        <v>0.05</v>
      </c>
      <c r="AG42" s="19">
        <v>0.76</v>
      </c>
      <c r="AH42" s="19">
        <v>1.22</v>
      </c>
      <c r="AI42" s="19">
        <v>5.13</v>
      </c>
      <c r="AJ42" s="19">
        <v>0</v>
      </c>
      <c r="AK42" s="19">
        <v>30.32</v>
      </c>
      <c r="AL42" s="19">
        <v>24.68</v>
      </c>
      <c r="AM42" s="19">
        <v>31.03</v>
      </c>
      <c r="AN42" s="19">
        <v>26.8</v>
      </c>
      <c r="AO42" s="19">
        <v>6.35</v>
      </c>
      <c r="AP42" s="19">
        <v>22.56</v>
      </c>
      <c r="AQ42" s="19">
        <v>5.64</v>
      </c>
      <c r="AR42" s="19">
        <v>21.86</v>
      </c>
      <c r="AS42" s="19">
        <v>33.85</v>
      </c>
      <c r="AT42" s="19">
        <v>28.93</v>
      </c>
      <c r="AU42" s="19">
        <v>95.19</v>
      </c>
      <c r="AV42" s="19">
        <v>9.9</v>
      </c>
      <c r="AW42" s="19">
        <v>20.45</v>
      </c>
      <c r="AX42" s="19">
        <v>165.71</v>
      </c>
      <c r="AY42" s="19">
        <v>0</v>
      </c>
      <c r="AZ42" s="19">
        <v>21.16</v>
      </c>
      <c r="BA42" s="19">
        <v>23.27</v>
      </c>
      <c r="BB42" s="19">
        <v>12.69</v>
      </c>
      <c r="BC42" s="19">
        <v>8.4600000000000009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0.44</v>
      </c>
      <c r="BL42" s="19">
        <v>0</v>
      </c>
      <c r="BM42" s="19">
        <v>0.28999999999999998</v>
      </c>
      <c r="BN42" s="19">
        <v>0.02</v>
      </c>
      <c r="BO42" s="19">
        <v>0.05</v>
      </c>
      <c r="BP42" s="19">
        <v>0</v>
      </c>
      <c r="BQ42" s="19">
        <v>0</v>
      </c>
      <c r="BR42" s="19">
        <v>0</v>
      </c>
      <c r="BS42" s="19">
        <v>1.67</v>
      </c>
      <c r="BT42" s="19">
        <v>0</v>
      </c>
      <c r="BU42" s="19">
        <v>0</v>
      </c>
      <c r="BV42" s="19">
        <v>4.7300000000000004</v>
      </c>
      <c r="BW42" s="19">
        <v>0</v>
      </c>
      <c r="BX42" s="19">
        <v>0</v>
      </c>
      <c r="BY42" s="19">
        <v>0</v>
      </c>
      <c r="BZ42" s="19">
        <v>0</v>
      </c>
      <c r="CA42" s="19">
        <v>0</v>
      </c>
      <c r="CB42" s="19">
        <v>103.9</v>
      </c>
      <c r="CD42" s="19">
        <v>1244.8</v>
      </c>
      <c r="CF42" s="19">
        <v>0</v>
      </c>
      <c r="CG42" s="19">
        <v>0</v>
      </c>
      <c r="CH42" s="19">
        <v>0</v>
      </c>
      <c r="CI42" s="19">
        <v>0</v>
      </c>
      <c r="CJ42" s="19">
        <v>0</v>
      </c>
      <c r="CK42" s="19">
        <v>0</v>
      </c>
      <c r="CL42" s="19">
        <v>0</v>
      </c>
      <c r="CM42" s="19">
        <v>0</v>
      </c>
      <c r="CN42" s="19">
        <v>0</v>
      </c>
      <c r="CO42" s="19">
        <v>1.1299999999999999</v>
      </c>
      <c r="CP42" s="19">
        <v>0</v>
      </c>
    </row>
    <row r="43" spans="1:94" s="19" customFormat="1" ht="47.25">
      <c r="A43" s="19" t="str">
        <f>"18/2"</f>
        <v>18/2</v>
      </c>
      <c r="B43" s="20" t="s">
        <v>181</v>
      </c>
      <c r="C43" s="19" t="str">
        <f>"265"</f>
        <v>265</v>
      </c>
      <c r="D43" s="19">
        <v>6.75</v>
      </c>
      <c r="E43" s="19">
        <v>3.77</v>
      </c>
      <c r="F43" s="19">
        <v>5.8</v>
      </c>
      <c r="G43" s="19">
        <v>2.4500000000000002</v>
      </c>
      <c r="H43" s="19">
        <v>23.6</v>
      </c>
      <c r="I43" s="43">
        <v>171.72</v>
      </c>
      <c r="J43" s="19">
        <v>0.35</v>
      </c>
      <c r="K43" s="19">
        <v>1.3</v>
      </c>
      <c r="L43" s="19">
        <v>0</v>
      </c>
      <c r="M43" s="19">
        <v>0</v>
      </c>
      <c r="N43" s="19">
        <v>2.52</v>
      </c>
      <c r="O43" s="19">
        <v>19.170000000000002</v>
      </c>
      <c r="P43" s="19">
        <v>1.9</v>
      </c>
      <c r="Q43" s="19">
        <v>0</v>
      </c>
      <c r="R43" s="19">
        <v>0</v>
      </c>
      <c r="S43" s="19">
        <v>0.19</v>
      </c>
      <c r="T43" s="19">
        <v>1.53</v>
      </c>
      <c r="U43" s="19">
        <v>198.29</v>
      </c>
      <c r="V43" s="19">
        <v>447.64</v>
      </c>
      <c r="W43" s="19">
        <v>19.41</v>
      </c>
      <c r="X43" s="19">
        <v>26.07</v>
      </c>
      <c r="Y43" s="19">
        <v>89.05</v>
      </c>
      <c r="Z43" s="19">
        <v>1.28</v>
      </c>
      <c r="AA43" s="19">
        <v>8.69</v>
      </c>
      <c r="AB43" s="19">
        <v>1308.5999999999999</v>
      </c>
      <c r="AC43" s="19">
        <v>257</v>
      </c>
      <c r="AD43" s="19">
        <v>1.25</v>
      </c>
      <c r="AE43" s="19">
        <v>0.11</v>
      </c>
      <c r="AF43" s="19">
        <v>0.06</v>
      </c>
      <c r="AG43" s="19">
        <v>1.02</v>
      </c>
      <c r="AH43" s="19">
        <v>1.86</v>
      </c>
      <c r="AI43" s="19">
        <v>6.27</v>
      </c>
      <c r="AJ43" s="19">
        <v>0</v>
      </c>
      <c r="AK43" s="19">
        <v>0</v>
      </c>
      <c r="AL43" s="19">
        <v>0</v>
      </c>
      <c r="AM43" s="19">
        <v>156.88999999999999</v>
      </c>
      <c r="AN43" s="19">
        <v>82.08</v>
      </c>
      <c r="AO43" s="19">
        <v>30.25</v>
      </c>
      <c r="AP43" s="19">
        <v>76.44</v>
      </c>
      <c r="AQ43" s="19">
        <v>29.21</v>
      </c>
      <c r="AR43" s="19">
        <v>104.67</v>
      </c>
      <c r="AS43" s="19">
        <v>93.55</v>
      </c>
      <c r="AT43" s="19">
        <v>172.79</v>
      </c>
      <c r="AU43" s="19">
        <v>113.46</v>
      </c>
      <c r="AV43" s="19">
        <v>40.36</v>
      </c>
      <c r="AW43" s="19">
        <v>82.54</v>
      </c>
      <c r="AX43" s="19">
        <v>627.16999999999996</v>
      </c>
      <c r="AY43" s="19">
        <v>0</v>
      </c>
      <c r="AZ43" s="19">
        <v>165.43</v>
      </c>
      <c r="BA43" s="19">
        <v>95.3</v>
      </c>
      <c r="BB43" s="19">
        <v>59.15</v>
      </c>
      <c r="BC43" s="19">
        <v>39.43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0.2</v>
      </c>
      <c r="BL43" s="19">
        <v>0</v>
      </c>
      <c r="BM43" s="19">
        <v>0.09</v>
      </c>
      <c r="BN43" s="19">
        <v>0.01</v>
      </c>
      <c r="BO43" s="19">
        <v>0.01</v>
      </c>
      <c r="BP43" s="19">
        <v>0</v>
      </c>
      <c r="BQ43" s="19">
        <v>0</v>
      </c>
      <c r="BR43" s="19">
        <v>0</v>
      </c>
      <c r="BS43" s="19">
        <v>0.57999999999999996</v>
      </c>
      <c r="BT43" s="19">
        <v>0</v>
      </c>
      <c r="BU43" s="19">
        <v>0</v>
      </c>
      <c r="BV43" s="19">
        <v>1.28</v>
      </c>
      <c r="BW43" s="19">
        <v>0</v>
      </c>
      <c r="BX43" s="19">
        <v>0</v>
      </c>
      <c r="BY43" s="19">
        <v>0</v>
      </c>
      <c r="BZ43" s="19">
        <v>0</v>
      </c>
      <c r="CA43" s="19">
        <v>0</v>
      </c>
      <c r="CB43" s="19">
        <v>261.05</v>
      </c>
      <c r="CD43" s="19">
        <v>218.1</v>
      </c>
      <c r="CF43" s="19">
        <v>0</v>
      </c>
      <c r="CG43" s="19">
        <v>0</v>
      </c>
      <c r="CH43" s="19">
        <v>0</v>
      </c>
      <c r="CI43" s="19">
        <v>0</v>
      </c>
      <c r="CJ43" s="19">
        <v>0</v>
      </c>
      <c r="CK43" s="19">
        <v>0</v>
      </c>
      <c r="CL43" s="19">
        <v>0</v>
      </c>
      <c r="CM43" s="19">
        <v>0</v>
      </c>
      <c r="CN43" s="19">
        <v>0</v>
      </c>
      <c r="CO43" s="19">
        <v>0</v>
      </c>
      <c r="CP43" s="19">
        <v>0.5</v>
      </c>
    </row>
    <row r="44" spans="1:94" s="19" customFormat="1">
      <c r="A44" s="19" t="str">
        <f>"56"</f>
        <v>56</v>
      </c>
      <c r="B44" s="20" t="s">
        <v>108</v>
      </c>
      <c r="C44" s="19" t="str">
        <f>"100"</f>
        <v>100</v>
      </c>
      <c r="D44" s="19">
        <v>7.97</v>
      </c>
      <c r="E44" s="19">
        <v>4.7699999999999996</v>
      </c>
      <c r="F44" s="19">
        <v>11.64</v>
      </c>
      <c r="G44" s="19">
        <v>2.13</v>
      </c>
      <c r="H44" s="19">
        <v>12.64</v>
      </c>
      <c r="I44" s="43">
        <v>181.94328133333332</v>
      </c>
      <c r="J44" s="19">
        <v>4.21</v>
      </c>
      <c r="K44" s="19">
        <v>1.3</v>
      </c>
      <c r="L44" s="19">
        <v>0</v>
      </c>
      <c r="M44" s="19">
        <v>0</v>
      </c>
      <c r="N44" s="19">
        <v>5.38</v>
      </c>
      <c r="O44" s="19">
        <v>5.97</v>
      </c>
      <c r="P44" s="19">
        <v>1.29</v>
      </c>
      <c r="Q44" s="19">
        <v>0</v>
      </c>
      <c r="R44" s="19">
        <v>0</v>
      </c>
      <c r="S44" s="19">
        <v>0.72</v>
      </c>
      <c r="T44" s="19">
        <v>1.34</v>
      </c>
      <c r="U44" s="19">
        <v>28.69</v>
      </c>
      <c r="V44" s="19">
        <v>392.77</v>
      </c>
      <c r="W44" s="19">
        <v>25.47</v>
      </c>
      <c r="X44" s="19">
        <v>29.82</v>
      </c>
      <c r="Y44" s="19">
        <v>91.79</v>
      </c>
      <c r="Z44" s="19">
        <v>1.38</v>
      </c>
      <c r="AA44" s="19">
        <v>0</v>
      </c>
      <c r="AB44" s="19">
        <v>325.87</v>
      </c>
      <c r="AC44" s="19">
        <v>67.77</v>
      </c>
      <c r="AD44" s="19">
        <v>1.3</v>
      </c>
      <c r="AE44" s="19">
        <v>0.15</v>
      </c>
      <c r="AF44" s="19">
        <v>0.06</v>
      </c>
      <c r="AG44" s="19">
        <v>1.18</v>
      </c>
      <c r="AH44" s="19">
        <v>2.94</v>
      </c>
      <c r="AI44" s="19">
        <v>10.28</v>
      </c>
      <c r="AJ44" s="19">
        <v>0</v>
      </c>
      <c r="AK44" s="19">
        <v>314.58999999999997</v>
      </c>
      <c r="AL44" s="19">
        <v>265.95999999999998</v>
      </c>
      <c r="AM44" s="19">
        <v>409.09</v>
      </c>
      <c r="AN44" s="19">
        <v>430.43</v>
      </c>
      <c r="AO44" s="19">
        <v>127.78</v>
      </c>
      <c r="AP44" s="19">
        <v>239.98</v>
      </c>
      <c r="AQ44" s="19">
        <v>71.44</v>
      </c>
      <c r="AR44" s="19">
        <v>231.18</v>
      </c>
      <c r="AS44" s="19">
        <v>298.45</v>
      </c>
      <c r="AT44" s="19">
        <v>346.27</v>
      </c>
      <c r="AU44" s="19">
        <v>517.5</v>
      </c>
      <c r="AV44" s="19">
        <v>203.68</v>
      </c>
      <c r="AW44" s="19">
        <v>260.04000000000002</v>
      </c>
      <c r="AX44" s="19">
        <v>889.41</v>
      </c>
      <c r="AY44" s="19">
        <v>53.27</v>
      </c>
      <c r="AZ44" s="19">
        <v>250.89</v>
      </c>
      <c r="BA44" s="19">
        <v>238.67</v>
      </c>
      <c r="BB44" s="19">
        <v>203.79</v>
      </c>
      <c r="BC44" s="19">
        <v>75.400000000000006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0.12</v>
      </c>
      <c r="BL44" s="19">
        <v>0</v>
      </c>
      <c r="BM44" s="19">
        <v>0.08</v>
      </c>
      <c r="BN44" s="19">
        <v>0.01</v>
      </c>
      <c r="BO44" s="19">
        <v>0.01</v>
      </c>
      <c r="BP44" s="19">
        <v>0</v>
      </c>
      <c r="BQ44" s="19">
        <v>0</v>
      </c>
      <c r="BR44" s="19">
        <v>0</v>
      </c>
      <c r="BS44" s="19">
        <v>0.44</v>
      </c>
      <c r="BT44" s="19">
        <v>0</v>
      </c>
      <c r="BU44" s="19">
        <v>0</v>
      </c>
      <c r="BV44" s="19">
        <v>1.2</v>
      </c>
      <c r="BW44" s="19">
        <v>0</v>
      </c>
      <c r="BX44" s="19">
        <v>0</v>
      </c>
      <c r="BY44" s="19">
        <v>0</v>
      </c>
      <c r="BZ44" s="19">
        <v>0</v>
      </c>
      <c r="CA44" s="19">
        <v>0</v>
      </c>
      <c r="CB44" s="19">
        <v>82.78</v>
      </c>
      <c r="CD44" s="19">
        <v>54.31</v>
      </c>
      <c r="CF44" s="19">
        <v>0</v>
      </c>
      <c r="CG44" s="19">
        <v>0</v>
      </c>
      <c r="CH44" s="19">
        <v>0</v>
      </c>
      <c r="CI44" s="19">
        <v>0</v>
      </c>
      <c r="CJ44" s="19">
        <v>0</v>
      </c>
      <c r="CK44" s="19">
        <v>0</v>
      </c>
      <c r="CL44" s="19">
        <v>0</v>
      </c>
      <c r="CM44" s="19">
        <v>0</v>
      </c>
      <c r="CN44" s="19">
        <v>0</v>
      </c>
      <c r="CO44" s="19">
        <v>0</v>
      </c>
      <c r="CP44" s="19">
        <v>0</v>
      </c>
    </row>
    <row r="45" spans="1:94" s="19" customFormat="1">
      <c r="A45" s="19" t="str">
        <f>"3/3"</f>
        <v>3/3</v>
      </c>
      <c r="B45" s="20" t="s">
        <v>109</v>
      </c>
      <c r="C45" s="19" t="str">
        <f>"180"</f>
        <v>180</v>
      </c>
      <c r="D45" s="19">
        <v>3.73</v>
      </c>
      <c r="E45" s="19">
        <v>0.65</v>
      </c>
      <c r="F45" s="19">
        <v>7.78</v>
      </c>
      <c r="G45" s="19">
        <v>1.07</v>
      </c>
      <c r="H45" s="19">
        <v>26.49</v>
      </c>
      <c r="I45" s="43">
        <v>220.42</v>
      </c>
      <c r="J45" s="19">
        <v>2.73</v>
      </c>
      <c r="K45" s="19">
        <v>0.1</v>
      </c>
      <c r="L45" s="19">
        <v>0</v>
      </c>
      <c r="M45" s="19">
        <v>0</v>
      </c>
      <c r="N45" s="19">
        <v>2.58</v>
      </c>
      <c r="O45" s="19">
        <v>21.87</v>
      </c>
      <c r="P45" s="19">
        <v>2.04</v>
      </c>
      <c r="Q45" s="19">
        <v>0</v>
      </c>
      <c r="R45" s="19">
        <v>0</v>
      </c>
      <c r="S45" s="19">
        <v>0.35</v>
      </c>
      <c r="T45" s="19">
        <v>2.27</v>
      </c>
      <c r="U45" s="19">
        <v>93.41</v>
      </c>
      <c r="V45" s="19">
        <v>763.51</v>
      </c>
      <c r="W45" s="19">
        <v>40.75</v>
      </c>
      <c r="X45" s="19">
        <v>36.42</v>
      </c>
      <c r="Y45" s="19">
        <v>104.19</v>
      </c>
      <c r="Z45" s="19">
        <v>1.35</v>
      </c>
      <c r="AA45" s="19">
        <v>22.5</v>
      </c>
      <c r="AB45" s="19">
        <v>40.93</v>
      </c>
      <c r="AC45" s="19">
        <v>30.06</v>
      </c>
      <c r="AD45" s="19">
        <v>0.21</v>
      </c>
      <c r="AE45" s="19">
        <v>0.14000000000000001</v>
      </c>
      <c r="AF45" s="19">
        <v>0.12</v>
      </c>
      <c r="AG45" s="19">
        <v>1.6</v>
      </c>
      <c r="AH45" s="19">
        <v>3.11</v>
      </c>
      <c r="AI45" s="19">
        <v>6.54</v>
      </c>
      <c r="AJ45" s="19">
        <v>0</v>
      </c>
      <c r="AK45" s="19">
        <v>36.64</v>
      </c>
      <c r="AL45" s="19">
        <v>36.17</v>
      </c>
      <c r="AM45" s="19">
        <v>139.19</v>
      </c>
      <c r="AN45" s="19">
        <v>141.72</v>
      </c>
      <c r="AO45" s="19">
        <v>31.93</v>
      </c>
      <c r="AP45" s="19">
        <v>91.36</v>
      </c>
      <c r="AQ45" s="19">
        <v>41.81</v>
      </c>
      <c r="AR45" s="19">
        <v>96.1</v>
      </c>
      <c r="AS45" s="19">
        <v>90.8</v>
      </c>
      <c r="AT45" s="19">
        <v>247.35</v>
      </c>
      <c r="AU45" s="19">
        <v>110.17</v>
      </c>
      <c r="AV45" s="19">
        <v>23.04</v>
      </c>
      <c r="AW45" s="19">
        <v>64.13</v>
      </c>
      <c r="AX45" s="19">
        <v>344.65</v>
      </c>
      <c r="AY45" s="19">
        <v>0</v>
      </c>
      <c r="AZ45" s="19">
        <v>48.22</v>
      </c>
      <c r="BA45" s="19">
        <v>43.86</v>
      </c>
      <c r="BB45" s="19">
        <v>87.3</v>
      </c>
      <c r="BC45" s="19">
        <v>25.99</v>
      </c>
      <c r="BD45" s="19">
        <v>0.11</v>
      </c>
      <c r="BE45" s="19">
        <v>0.05</v>
      </c>
      <c r="BF45" s="19">
        <v>0.03</v>
      </c>
      <c r="BG45" s="19">
        <v>0.06</v>
      </c>
      <c r="BH45" s="19">
        <v>7.0000000000000007E-2</v>
      </c>
      <c r="BI45" s="19">
        <v>0.34</v>
      </c>
      <c r="BJ45" s="19">
        <v>0</v>
      </c>
      <c r="BK45" s="19">
        <v>1.05</v>
      </c>
      <c r="BL45" s="19">
        <v>0</v>
      </c>
      <c r="BM45" s="19">
        <v>0.31</v>
      </c>
      <c r="BN45" s="19">
        <v>0</v>
      </c>
      <c r="BO45" s="19">
        <v>0</v>
      </c>
      <c r="BP45" s="19">
        <v>0</v>
      </c>
      <c r="BQ45" s="19">
        <v>7.0000000000000007E-2</v>
      </c>
      <c r="BR45" s="19">
        <v>0.11</v>
      </c>
      <c r="BS45" s="19">
        <v>1.02</v>
      </c>
      <c r="BT45" s="19">
        <v>0</v>
      </c>
      <c r="BU45" s="19">
        <v>0</v>
      </c>
      <c r="BV45" s="19">
        <v>0.17</v>
      </c>
      <c r="BW45" s="19">
        <v>0</v>
      </c>
      <c r="BX45" s="19">
        <v>0</v>
      </c>
      <c r="BY45" s="19">
        <v>0</v>
      </c>
      <c r="BZ45" s="19">
        <v>0</v>
      </c>
      <c r="CA45" s="19">
        <v>0</v>
      </c>
      <c r="CB45" s="19">
        <v>148.35</v>
      </c>
      <c r="CD45" s="19">
        <v>29.32</v>
      </c>
      <c r="CF45" s="19">
        <v>0</v>
      </c>
      <c r="CG45" s="19">
        <v>0</v>
      </c>
      <c r="CH45" s="19">
        <v>0</v>
      </c>
      <c r="CI45" s="19">
        <v>0</v>
      </c>
      <c r="CJ45" s="19">
        <v>0</v>
      </c>
      <c r="CK45" s="19">
        <v>0</v>
      </c>
      <c r="CL45" s="19">
        <v>0</v>
      </c>
      <c r="CM45" s="19">
        <v>0</v>
      </c>
      <c r="CN45" s="19">
        <v>0</v>
      </c>
      <c r="CO45" s="19">
        <v>0</v>
      </c>
      <c r="CP45" s="19">
        <v>0.27</v>
      </c>
    </row>
    <row r="46" spans="1:94" s="19" customFormat="1">
      <c r="A46" s="19" t="str">
        <f>"3/10"</f>
        <v>3/10</v>
      </c>
      <c r="B46" s="20" t="s">
        <v>110</v>
      </c>
      <c r="C46" s="19" t="str">
        <f>"200"</f>
        <v>200</v>
      </c>
      <c r="D46" s="19">
        <v>0.35</v>
      </c>
      <c r="E46" s="19">
        <v>0</v>
      </c>
      <c r="F46" s="19">
        <v>0.35</v>
      </c>
      <c r="G46" s="19">
        <v>0.35</v>
      </c>
      <c r="H46" s="19">
        <v>19.940000000000001</v>
      </c>
      <c r="I46" s="43">
        <v>79.958719999999985</v>
      </c>
      <c r="J46" s="19">
        <v>0.09</v>
      </c>
      <c r="K46" s="19">
        <v>0</v>
      </c>
      <c r="L46" s="19">
        <v>0</v>
      </c>
      <c r="M46" s="19">
        <v>0</v>
      </c>
      <c r="N46" s="19">
        <v>17.72</v>
      </c>
      <c r="O46" s="19">
        <v>0.68</v>
      </c>
      <c r="P46" s="19">
        <v>1.54</v>
      </c>
      <c r="Q46" s="19">
        <v>0</v>
      </c>
      <c r="R46" s="19">
        <v>0</v>
      </c>
      <c r="S46" s="19">
        <v>0.72</v>
      </c>
      <c r="T46" s="19">
        <v>0.46</v>
      </c>
      <c r="U46" s="19">
        <v>23.27</v>
      </c>
      <c r="V46" s="19">
        <v>248</v>
      </c>
      <c r="W46" s="19">
        <v>14.26</v>
      </c>
      <c r="X46" s="19">
        <v>7.7</v>
      </c>
      <c r="Y46" s="19">
        <v>9.2100000000000009</v>
      </c>
      <c r="Z46" s="19">
        <v>1.95</v>
      </c>
      <c r="AA46" s="19">
        <v>0</v>
      </c>
      <c r="AB46" s="19">
        <v>24.3</v>
      </c>
      <c r="AC46" s="19">
        <v>4.5</v>
      </c>
      <c r="AD46" s="19">
        <v>0.18</v>
      </c>
      <c r="AE46" s="19">
        <v>0.02</v>
      </c>
      <c r="AF46" s="19">
        <v>0.02</v>
      </c>
      <c r="AG46" s="19">
        <v>0.23</v>
      </c>
      <c r="AH46" s="19">
        <v>0.36</v>
      </c>
      <c r="AI46" s="19">
        <v>3.6</v>
      </c>
      <c r="AJ46" s="19">
        <v>0</v>
      </c>
      <c r="AK46" s="19">
        <v>0</v>
      </c>
      <c r="AL46" s="19">
        <v>0</v>
      </c>
      <c r="AM46" s="19">
        <v>16.760000000000002</v>
      </c>
      <c r="AN46" s="19">
        <v>15.88</v>
      </c>
      <c r="AO46" s="19">
        <v>2.65</v>
      </c>
      <c r="AP46" s="19">
        <v>9.6999999999999993</v>
      </c>
      <c r="AQ46" s="19">
        <v>2.65</v>
      </c>
      <c r="AR46" s="19">
        <v>7.94</v>
      </c>
      <c r="AS46" s="19">
        <v>14.99</v>
      </c>
      <c r="AT46" s="19">
        <v>8.82</v>
      </c>
      <c r="AU46" s="19">
        <v>68.8</v>
      </c>
      <c r="AV46" s="19">
        <v>6.17</v>
      </c>
      <c r="AW46" s="19">
        <v>12.35</v>
      </c>
      <c r="AX46" s="19">
        <v>37.04</v>
      </c>
      <c r="AY46" s="19">
        <v>0</v>
      </c>
      <c r="AZ46" s="19">
        <v>11.47</v>
      </c>
      <c r="BA46" s="19">
        <v>14.11</v>
      </c>
      <c r="BB46" s="19">
        <v>5.29</v>
      </c>
      <c r="BC46" s="19">
        <v>4.41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  <c r="BO46" s="19">
        <v>0</v>
      </c>
      <c r="BP46" s="19">
        <v>0</v>
      </c>
      <c r="BQ46" s="19">
        <v>0</v>
      </c>
      <c r="BR46" s="19">
        <v>0</v>
      </c>
      <c r="BS46" s="19">
        <v>0</v>
      </c>
      <c r="BT46" s="19">
        <v>0</v>
      </c>
      <c r="BU46" s="19">
        <v>0</v>
      </c>
      <c r="BV46" s="19">
        <v>0</v>
      </c>
      <c r="BW46" s="19">
        <v>0</v>
      </c>
      <c r="BX46" s="19">
        <v>0</v>
      </c>
      <c r="BY46" s="19">
        <v>0</v>
      </c>
      <c r="BZ46" s="19">
        <v>0</v>
      </c>
      <c r="CA46" s="19">
        <v>0</v>
      </c>
      <c r="CB46" s="19">
        <v>287.68</v>
      </c>
      <c r="CD46" s="19">
        <v>4.05</v>
      </c>
      <c r="CF46" s="19">
        <v>0</v>
      </c>
      <c r="CG46" s="19">
        <v>0</v>
      </c>
      <c r="CH46" s="19">
        <v>0</v>
      </c>
      <c r="CI46" s="19">
        <v>0</v>
      </c>
      <c r="CJ46" s="19">
        <v>0</v>
      </c>
      <c r="CK46" s="19">
        <v>0</v>
      </c>
      <c r="CL46" s="19">
        <v>0</v>
      </c>
      <c r="CM46" s="19">
        <v>0</v>
      </c>
      <c r="CN46" s="19">
        <v>0</v>
      </c>
      <c r="CO46" s="19">
        <v>10</v>
      </c>
      <c r="CP46" s="19">
        <v>0</v>
      </c>
    </row>
    <row r="47" spans="1:94" s="19" customFormat="1">
      <c r="A47" s="19" t="str">
        <f>"-"</f>
        <v>-</v>
      </c>
      <c r="B47" s="20" t="s">
        <v>97</v>
      </c>
      <c r="C47" s="19" t="str">
        <f>"31"</f>
        <v>31</v>
      </c>
      <c r="D47" s="19">
        <v>2.0499999999999998</v>
      </c>
      <c r="E47" s="19">
        <v>0</v>
      </c>
      <c r="F47" s="19">
        <v>0.37</v>
      </c>
      <c r="G47" s="19">
        <v>0.37</v>
      </c>
      <c r="H47" s="19">
        <v>12.93</v>
      </c>
      <c r="I47" s="43">
        <v>59.947799999999994</v>
      </c>
      <c r="J47" s="19">
        <v>0.06</v>
      </c>
      <c r="K47" s="19">
        <v>0</v>
      </c>
      <c r="L47" s="19">
        <v>0</v>
      </c>
      <c r="M47" s="19">
        <v>0</v>
      </c>
      <c r="N47" s="19">
        <v>0.37</v>
      </c>
      <c r="O47" s="19">
        <v>9.98</v>
      </c>
      <c r="P47" s="19">
        <v>2.57</v>
      </c>
      <c r="Q47" s="19">
        <v>0</v>
      </c>
      <c r="R47" s="19">
        <v>0</v>
      </c>
      <c r="S47" s="19">
        <v>0.31</v>
      </c>
      <c r="T47" s="19">
        <v>0.78</v>
      </c>
      <c r="U47" s="19">
        <v>189.1</v>
      </c>
      <c r="V47" s="19">
        <v>75.95</v>
      </c>
      <c r="W47" s="19">
        <v>10.85</v>
      </c>
      <c r="X47" s="19">
        <v>14.57</v>
      </c>
      <c r="Y47" s="19">
        <v>48.98</v>
      </c>
      <c r="Z47" s="19">
        <v>1.21</v>
      </c>
      <c r="AA47" s="19">
        <v>0</v>
      </c>
      <c r="AB47" s="19">
        <v>1.55</v>
      </c>
      <c r="AC47" s="19">
        <v>0.31</v>
      </c>
      <c r="AD47" s="19">
        <v>0.43</v>
      </c>
      <c r="AE47" s="19">
        <v>0.06</v>
      </c>
      <c r="AF47" s="19">
        <v>0.02</v>
      </c>
      <c r="AG47" s="19">
        <v>0.22</v>
      </c>
      <c r="AH47" s="19">
        <v>0.62</v>
      </c>
      <c r="AI47" s="19">
        <v>0</v>
      </c>
      <c r="AJ47" s="19">
        <v>0</v>
      </c>
      <c r="AK47" s="19">
        <v>0</v>
      </c>
      <c r="AL47" s="19">
        <v>0</v>
      </c>
      <c r="AM47" s="19">
        <v>132.37</v>
      </c>
      <c r="AN47" s="19">
        <v>69.13</v>
      </c>
      <c r="AO47" s="19">
        <v>28.83</v>
      </c>
      <c r="AP47" s="19">
        <v>61.38</v>
      </c>
      <c r="AQ47" s="19">
        <v>24.8</v>
      </c>
      <c r="AR47" s="19">
        <v>115.01</v>
      </c>
      <c r="AS47" s="19">
        <v>92.07</v>
      </c>
      <c r="AT47" s="19">
        <v>90.21</v>
      </c>
      <c r="AU47" s="19">
        <v>143.84</v>
      </c>
      <c r="AV47" s="19">
        <v>38.44</v>
      </c>
      <c r="AW47" s="19">
        <v>96.1</v>
      </c>
      <c r="AX47" s="19">
        <v>473.99</v>
      </c>
      <c r="AY47" s="19">
        <v>0</v>
      </c>
      <c r="AZ47" s="19">
        <v>163.06</v>
      </c>
      <c r="BA47" s="19">
        <v>90.21</v>
      </c>
      <c r="BB47" s="19">
        <v>55.8</v>
      </c>
      <c r="BC47" s="19">
        <v>40.299999999999997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0.04</v>
      </c>
      <c r="BL47" s="19">
        <v>0</v>
      </c>
      <c r="BM47" s="19">
        <v>0</v>
      </c>
      <c r="BN47" s="19">
        <v>0.01</v>
      </c>
      <c r="BO47" s="19">
        <v>0</v>
      </c>
      <c r="BP47" s="19">
        <v>0</v>
      </c>
      <c r="BQ47" s="19">
        <v>0</v>
      </c>
      <c r="BR47" s="19">
        <v>0</v>
      </c>
      <c r="BS47" s="19">
        <v>0.03</v>
      </c>
      <c r="BT47" s="19">
        <v>0</v>
      </c>
      <c r="BU47" s="19">
        <v>0</v>
      </c>
      <c r="BV47" s="19">
        <v>0.15</v>
      </c>
      <c r="BW47" s="19">
        <v>0.02</v>
      </c>
      <c r="BX47" s="19">
        <v>0</v>
      </c>
      <c r="BY47" s="19">
        <v>0</v>
      </c>
      <c r="BZ47" s="19">
        <v>0</v>
      </c>
      <c r="CA47" s="19">
        <v>0</v>
      </c>
      <c r="CB47" s="19">
        <v>14.57</v>
      </c>
      <c r="CD47" s="19">
        <v>0.26</v>
      </c>
      <c r="CF47" s="19">
        <v>0</v>
      </c>
      <c r="CG47" s="19">
        <v>0</v>
      </c>
      <c r="CH47" s="19">
        <v>0</v>
      </c>
      <c r="CI47" s="19">
        <v>0</v>
      </c>
      <c r="CJ47" s="19">
        <v>0</v>
      </c>
      <c r="CK47" s="19">
        <v>0</v>
      </c>
      <c r="CL47" s="19">
        <v>0</v>
      </c>
      <c r="CM47" s="19">
        <v>0</v>
      </c>
      <c r="CN47" s="19">
        <v>0</v>
      </c>
      <c r="CO47" s="19">
        <v>0</v>
      </c>
      <c r="CP47" s="19">
        <v>0</v>
      </c>
    </row>
    <row r="48" spans="1:94" s="17" customFormat="1">
      <c r="A48" s="17" t="str">
        <f>"-"</f>
        <v>-</v>
      </c>
      <c r="B48" s="18" t="s">
        <v>98</v>
      </c>
      <c r="C48" s="17" t="str">
        <f>"62"</f>
        <v>62</v>
      </c>
      <c r="D48" s="17">
        <v>4.0999999999999996</v>
      </c>
      <c r="E48" s="17">
        <v>0</v>
      </c>
      <c r="F48" s="17">
        <v>0.41</v>
      </c>
      <c r="G48" s="17">
        <v>0.41</v>
      </c>
      <c r="H48" s="17">
        <v>29.08</v>
      </c>
      <c r="I48" s="48">
        <v>138.81861999999998</v>
      </c>
      <c r="J48" s="17">
        <v>0</v>
      </c>
      <c r="K48" s="17">
        <v>0</v>
      </c>
      <c r="L48" s="17">
        <v>0</v>
      </c>
      <c r="M48" s="17">
        <v>0</v>
      </c>
      <c r="N48" s="17">
        <v>0.68</v>
      </c>
      <c r="O48" s="17">
        <v>28.27</v>
      </c>
      <c r="P48" s="17">
        <v>0.12</v>
      </c>
      <c r="Q48" s="17">
        <v>0</v>
      </c>
      <c r="R48" s="17">
        <v>0</v>
      </c>
      <c r="S48" s="17">
        <v>0</v>
      </c>
      <c r="T48" s="17">
        <v>1.1200000000000001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315.55</v>
      </c>
      <c r="AN48" s="17">
        <v>104.64</v>
      </c>
      <c r="AO48" s="17">
        <v>62.03</v>
      </c>
      <c r="AP48" s="17">
        <v>124.06</v>
      </c>
      <c r="AQ48" s="17">
        <v>46.93</v>
      </c>
      <c r="AR48" s="17">
        <v>224.39</v>
      </c>
      <c r="AS48" s="17">
        <v>139.16999999999999</v>
      </c>
      <c r="AT48" s="17">
        <v>194.18</v>
      </c>
      <c r="AU48" s="17">
        <v>160.19999999999999</v>
      </c>
      <c r="AV48" s="17">
        <v>84.15</v>
      </c>
      <c r="AW48" s="17">
        <v>148.87</v>
      </c>
      <c r="AX48" s="17">
        <v>1244.94</v>
      </c>
      <c r="AY48" s="17">
        <v>0</v>
      </c>
      <c r="AZ48" s="17">
        <v>405.63</v>
      </c>
      <c r="BA48" s="17">
        <v>176.38</v>
      </c>
      <c r="BB48" s="17">
        <v>117.05</v>
      </c>
      <c r="BC48" s="17">
        <v>92.78</v>
      </c>
      <c r="BD48" s="17">
        <v>0</v>
      </c>
      <c r="BE48" s="17">
        <v>0</v>
      </c>
      <c r="BF48" s="17">
        <v>0</v>
      </c>
      <c r="BG48" s="17">
        <v>0</v>
      </c>
      <c r="BH48" s="17">
        <v>0</v>
      </c>
      <c r="BI48" s="17">
        <v>0</v>
      </c>
      <c r="BJ48" s="17">
        <v>0</v>
      </c>
      <c r="BK48" s="17">
        <v>0.05</v>
      </c>
      <c r="BL48" s="17">
        <v>0</v>
      </c>
      <c r="BM48" s="17">
        <v>0</v>
      </c>
      <c r="BN48" s="17">
        <v>0</v>
      </c>
      <c r="BO48" s="17">
        <v>0</v>
      </c>
      <c r="BP48" s="17">
        <v>0</v>
      </c>
      <c r="BQ48" s="17">
        <v>0</v>
      </c>
      <c r="BR48" s="17">
        <v>0</v>
      </c>
      <c r="BS48" s="17">
        <v>0.04</v>
      </c>
      <c r="BT48" s="17">
        <v>0</v>
      </c>
      <c r="BU48" s="17">
        <v>0</v>
      </c>
      <c r="BV48" s="17">
        <v>0.17</v>
      </c>
      <c r="BW48" s="17">
        <v>0.01</v>
      </c>
      <c r="BX48" s="17">
        <v>0</v>
      </c>
      <c r="BY48" s="17">
        <v>0</v>
      </c>
      <c r="BZ48" s="17">
        <v>0</v>
      </c>
      <c r="CA48" s="17">
        <v>0</v>
      </c>
      <c r="CB48" s="17">
        <v>24.24</v>
      </c>
      <c r="CD48" s="17">
        <v>0</v>
      </c>
      <c r="CF48" s="17">
        <v>0</v>
      </c>
      <c r="CG48" s="17">
        <v>0</v>
      </c>
      <c r="CH48" s="17">
        <v>0</v>
      </c>
      <c r="CI48" s="17">
        <v>0</v>
      </c>
      <c r="CJ48" s="17">
        <v>0</v>
      </c>
      <c r="CK48" s="17">
        <v>0</v>
      </c>
      <c r="CL48" s="17">
        <v>0</v>
      </c>
      <c r="CM48" s="17">
        <v>0</v>
      </c>
      <c r="CN48" s="17">
        <v>0</v>
      </c>
      <c r="CO48" s="17">
        <v>0</v>
      </c>
      <c r="CP48" s="17">
        <v>0</v>
      </c>
    </row>
    <row r="49" spans="1:94" s="21" customFormat="1">
      <c r="B49" s="22" t="s">
        <v>99</v>
      </c>
      <c r="C49" s="21">
        <v>938</v>
      </c>
      <c r="D49" s="21">
        <f>SUM(D42:D48)</f>
        <v>27.050000000000004</v>
      </c>
      <c r="E49" s="21">
        <f>SUM(E42:E48)</f>
        <v>9.19</v>
      </c>
      <c r="F49" s="21">
        <f>SUM(F42:F48)</f>
        <v>33.479999999999997</v>
      </c>
      <c r="G49" s="21">
        <f>SUM(G42:G48)</f>
        <v>14.879999999999999</v>
      </c>
      <c r="H49" s="21">
        <f>SUM(H42:H48)</f>
        <v>137.08999999999997</v>
      </c>
      <c r="I49" s="49">
        <f>SUM(I42:I48)</f>
        <v>970.74784883333325</v>
      </c>
      <c r="J49" s="21">
        <v>9.35</v>
      </c>
      <c r="K49" s="21">
        <v>7.9</v>
      </c>
      <c r="L49" s="21">
        <v>0</v>
      </c>
      <c r="M49" s="21">
        <v>0</v>
      </c>
      <c r="N49" s="21">
        <v>39.03</v>
      </c>
      <c r="O49" s="21">
        <v>86.25</v>
      </c>
      <c r="P49" s="21">
        <v>11.81</v>
      </c>
      <c r="Q49" s="21">
        <v>0</v>
      </c>
      <c r="R49" s="21">
        <v>0</v>
      </c>
      <c r="S49" s="21">
        <v>3.05</v>
      </c>
      <c r="T49" s="21">
        <v>9.5299999999999994</v>
      </c>
      <c r="U49" s="21">
        <v>711.68</v>
      </c>
      <c r="V49" s="21">
        <v>2288.0700000000002</v>
      </c>
      <c r="W49" s="21">
        <v>139.65</v>
      </c>
      <c r="X49" s="21">
        <v>152.85</v>
      </c>
      <c r="Y49" s="21">
        <v>405.62</v>
      </c>
      <c r="Z49" s="21">
        <v>8.24</v>
      </c>
      <c r="AA49" s="21">
        <v>31.19</v>
      </c>
      <c r="AB49" s="21">
        <v>9171.7000000000007</v>
      </c>
      <c r="AC49" s="21">
        <v>1915.64</v>
      </c>
      <c r="AD49" s="21">
        <v>7.48</v>
      </c>
      <c r="AE49" s="21">
        <v>0.53</v>
      </c>
      <c r="AF49" s="21">
        <v>0.36</v>
      </c>
      <c r="AG49" s="21">
        <v>6.28</v>
      </c>
      <c r="AH49" s="21">
        <v>12.7</v>
      </c>
      <c r="AI49" s="21">
        <v>31.82</v>
      </c>
      <c r="AJ49" s="21">
        <v>0</v>
      </c>
      <c r="AK49" s="21">
        <v>381.54</v>
      </c>
      <c r="AL49" s="21">
        <v>326.81</v>
      </c>
      <c r="AM49" s="21">
        <v>1200.8699999999999</v>
      </c>
      <c r="AN49" s="21">
        <v>870.67</v>
      </c>
      <c r="AO49" s="21">
        <v>289.81</v>
      </c>
      <c r="AP49" s="21">
        <v>625.49</v>
      </c>
      <c r="AQ49" s="21">
        <v>222.48</v>
      </c>
      <c r="AR49" s="21">
        <v>801.15</v>
      </c>
      <c r="AS49" s="21">
        <v>762.88</v>
      </c>
      <c r="AT49" s="21">
        <v>1088.56</v>
      </c>
      <c r="AU49" s="21">
        <v>1209.1500000000001</v>
      </c>
      <c r="AV49" s="21">
        <v>405.74</v>
      </c>
      <c r="AW49" s="21">
        <v>684.48</v>
      </c>
      <c r="AX49" s="21">
        <v>3782.9</v>
      </c>
      <c r="AY49" s="21">
        <v>53.27</v>
      </c>
      <c r="AZ49" s="21">
        <v>1065.8499999999999</v>
      </c>
      <c r="BA49" s="21">
        <v>681.81</v>
      </c>
      <c r="BB49" s="21">
        <v>541.07000000000005</v>
      </c>
      <c r="BC49" s="21">
        <v>286.77</v>
      </c>
      <c r="BD49" s="21">
        <v>0.11</v>
      </c>
      <c r="BE49" s="21">
        <v>0.05</v>
      </c>
      <c r="BF49" s="21">
        <v>0.03</v>
      </c>
      <c r="BG49" s="21">
        <v>0.06</v>
      </c>
      <c r="BH49" s="21">
        <v>7.0000000000000007E-2</v>
      </c>
      <c r="BI49" s="21">
        <v>0.34</v>
      </c>
      <c r="BJ49" s="21">
        <v>0</v>
      </c>
      <c r="BK49" s="21">
        <v>1.91</v>
      </c>
      <c r="BL49" s="21">
        <v>0</v>
      </c>
      <c r="BM49" s="21">
        <v>0.78</v>
      </c>
      <c r="BN49" s="21">
        <v>0.04</v>
      </c>
      <c r="BO49" s="21">
        <v>0.08</v>
      </c>
      <c r="BP49" s="21">
        <v>0</v>
      </c>
      <c r="BQ49" s="21">
        <v>7.0000000000000007E-2</v>
      </c>
      <c r="BR49" s="21">
        <v>0.12</v>
      </c>
      <c r="BS49" s="21">
        <v>3.78</v>
      </c>
      <c r="BT49" s="21">
        <v>0</v>
      </c>
      <c r="BU49" s="21">
        <v>0</v>
      </c>
      <c r="BV49" s="21">
        <v>7.69</v>
      </c>
      <c r="BW49" s="21">
        <v>0.04</v>
      </c>
      <c r="BX49" s="21">
        <v>0</v>
      </c>
      <c r="BY49" s="21">
        <v>0</v>
      </c>
      <c r="BZ49" s="21">
        <v>0</v>
      </c>
      <c r="CA49" s="21">
        <v>0</v>
      </c>
      <c r="CB49" s="21">
        <v>935.53</v>
      </c>
      <c r="CC49" s="21">
        <f>$I$49/$I$50*100</f>
        <v>100</v>
      </c>
      <c r="CD49" s="21">
        <v>1559.81</v>
      </c>
      <c r="CF49" s="21">
        <v>0</v>
      </c>
      <c r="CG49" s="21">
        <v>0</v>
      </c>
      <c r="CH49" s="21">
        <v>0</v>
      </c>
      <c r="CI49" s="21">
        <v>0</v>
      </c>
      <c r="CJ49" s="21">
        <v>0</v>
      </c>
      <c r="CK49" s="21">
        <v>0</v>
      </c>
      <c r="CL49" s="21">
        <v>0</v>
      </c>
      <c r="CM49" s="21">
        <v>0</v>
      </c>
      <c r="CN49" s="21">
        <v>0</v>
      </c>
      <c r="CO49" s="21">
        <v>11.13</v>
      </c>
      <c r="CP49" s="21">
        <v>0.77</v>
      </c>
    </row>
    <row r="50" spans="1:94" s="21" customFormat="1">
      <c r="B50" s="22" t="s">
        <v>89</v>
      </c>
      <c r="D50" s="21">
        <f>D49</f>
        <v>27.050000000000004</v>
      </c>
      <c r="E50" s="21">
        <f t="shared" ref="E50:I50" si="1">E49</f>
        <v>9.19</v>
      </c>
      <c r="F50" s="21">
        <f t="shared" si="1"/>
        <v>33.479999999999997</v>
      </c>
      <c r="G50" s="21">
        <f t="shared" si="1"/>
        <v>14.879999999999999</v>
      </c>
      <c r="H50" s="21">
        <f t="shared" si="1"/>
        <v>137.08999999999997</v>
      </c>
      <c r="I50" s="21">
        <f t="shared" si="1"/>
        <v>970.74784883333325</v>
      </c>
      <c r="J50" s="21">
        <v>9.35</v>
      </c>
      <c r="K50" s="21">
        <v>7.9</v>
      </c>
      <c r="L50" s="21">
        <v>0</v>
      </c>
      <c r="M50" s="21">
        <v>0</v>
      </c>
      <c r="N50" s="21">
        <v>39.03</v>
      </c>
      <c r="O50" s="21">
        <v>86.25</v>
      </c>
      <c r="P50" s="21">
        <v>11.81</v>
      </c>
      <c r="Q50" s="21">
        <v>0</v>
      </c>
      <c r="R50" s="21">
        <v>0</v>
      </c>
      <c r="S50" s="21">
        <v>3.05</v>
      </c>
      <c r="T50" s="21">
        <v>9.5299999999999994</v>
      </c>
      <c r="U50" s="21">
        <v>711.68</v>
      </c>
      <c r="V50" s="21">
        <v>2288.0700000000002</v>
      </c>
      <c r="W50" s="21">
        <v>139.65</v>
      </c>
      <c r="X50" s="21">
        <v>152.85</v>
      </c>
      <c r="Y50" s="21">
        <v>405.62</v>
      </c>
      <c r="Z50" s="21">
        <v>8.24</v>
      </c>
      <c r="AA50" s="21">
        <v>31.19</v>
      </c>
      <c r="AB50" s="21">
        <v>9171.7000000000007</v>
      </c>
      <c r="AC50" s="21">
        <v>1915.64</v>
      </c>
      <c r="AD50" s="21">
        <v>7.48</v>
      </c>
      <c r="AE50" s="21">
        <v>0.53</v>
      </c>
      <c r="AF50" s="21">
        <v>0.36</v>
      </c>
      <c r="AG50" s="21">
        <v>6.28</v>
      </c>
      <c r="AH50" s="21">
        <v>12.7</v>
      </c>
      <c r="AI50" s="21">
        <v>31.82</v>
      </c>
      <c r="AJ50" s="21">
        <v>0</v>
      </c>
      <c r="AK50" s="21">
        <v>381.54</v>
      </c>
      <c r="AL50" s="21">
        <v>326.81</v>
      </c>
      <c r="AM50" s="21">
        <v>1200.8699999999999</v>
      </c>
      <c r="AN50" s="21">
        <v>870.67</v>
      </c>
      <c r="AO50" s="21">
        <v>289.81</v>
      </c>
      <c r="AP50" s="21">
        <v>625.49</v>
      </c>
      <c r="AQ50" s="21">
        <v>222.48</v>
      </c>
      <c r="AR50" s="21">
        <v>801.15</v>
      </c>
      <c r="AS50" s="21">
        <v>762.88</v>
      </c>
      <c r="AT50" s="21">
        <v>1088.56</v>
      </c>
      <c r="AU50" s="21">
        <v>1209.1500000000001</v>
      </c>
      <c r="AV50" s="21">
        <v>405.74</v>
      </c>
      <c r="AW50" s="21">
        <v>684.48</v>
      </c>
      <c r="AX50" s="21">
        <v>3782.9</v>
      </c>
      <c r="AY50" s="21">
        <v>53.27</v>
      </c>
      <c r="AZ50" s="21">
        <v>1065.8499999999999</v>
      </c>
      <c r="BA50" s="21">
        <v>681.81</v>
      </c>
      <c r="BB50" s="21">
        <v>541.07000000000005</v>
      </c>
      <c r="BC50" s="21">
        <v>286.77</v>
      </c>
      <c r="BD50" s="21">
        <v>0.11</v>
      </c>
      <c r="BE50" s="21">
        <v>0.05</v>
      </c>
      <c r="BF50" s="21">
        <v>0.03</v>
      </c>
      <c r="BG50" s="21">
        <v>0.06</v>
      </c>
      <c r="BH50" s="21">
        <v>7.0000000000000007E-2</v>
      </c>
      <c r="BI50" s="21">
        <v>0.34</v>
      </c>
      <c r="BJ50" s="21">
        <v>0</v>
      </c>
      <c r="BK50" s="21">
        <v>1.91</v>
      </c>
      <c r="BL50" s="21">
        <v>0</v>
      </c>
      <c r="BM50" s="21">
        <v>0.78</v>
      </c>
      <c r="BN50" s="21">
        <v>0.04</v>
      </c>
      <c r="BO50" s="21">
        <v>0.08</v>
      </c>
      <c r="BP50" s="21">
        <v>0</v>
      </c>
      <c r="BQ50" s="21">
        <v>7.0000000000000007E-2</v>
      </c>
      <c r="BR50" s="21">
        <v>0.12</v>
      </c>
      <c r="BS50" s="21">
        <v>3.78</v>
      </c>
      <c r="BT50" s="21">
        <v>0</v>
      </c>
      <c r="BU50" s="21">
        <v>0</v>
      </c>
      <c r="BV50" s="21">
        <v>7.69</v>
      </c>
      <c r="BW50" s="21">
        <v>0.04</v>
      </c>
      <c r="BX50" s="21">
        <v>0</v>
      </c>
      <c r="BY50" s="21">
        <v>0</v>
      </c>
      <c r="BZ50" s="21">
        <v>0</v>
      </c>
      <c r="CA50" s="21">
        <v>0</v>
      </c>
      <c r="CB50" s="21">
        <v>935.53</v>
      </c>
      <c r="CD50" s="21">
        <v>1559.81</v>
      </c>
      <c r="CF50" s="21">
        <v>0</v>
      </c>
      <c r="CG50" s="21">
        <v>0</v>
      </c>
      <c r="CH50" s="21">
        <v>0</v>
      </c>
      <c r="CI50" s="21">
        <v>0</v>
      </c>
      <c r="CJ50" s="21">
        <v>0</v>
      </c>
      <c r="CK50" s="21">
        <v>0</v>
      </c>
      <c r="CL50" s="21">
        <v>0</v>
      </c>
      <c r="CM50" s="21">
        <v>0</v>
      </c>
      <c r="CN50" s="21">
        <v>0</v>
      </c>
      <c r="CO50" s="21">
        <v>11.13</v>
      </c>
      <c r="CP50" s="21">
        <v>0.77</v>
      </c>
    </row>
    <row r="51" spans="1:94">
      <c r="B51" s="16" t="s">
        <v>111</v>
      </c>
    </row>
    <row r="52" spans="1:94">
      <c r="B52" s="16" t="s">
        <v>91</v>
      </c>
    </row>
    <row r="53" spans="1:94" s="19" customFormat="1" ht="31.5">
      <c r="A53" s="19" t="str">
        <f>"19/1"</f>
        <v>19/1</v>
      </c>
      <c r="B53" s="20" t="s">
        <v>112</v>
      </c>
      <c r="C53" s="19" t="str">
        <f>"100"</f>
        <v>100</v>
      </c>
      <c r="D53" s="19">
        <v>0.74</v>
      </c>
      <c r="E53" s="19">
        <v>0</v>
      </c>
      <c r="F53" s="19">
        <v>5.97</v>
      </c>
      <c r="G53" s="19">
        <v>5.97</v>
      </c>
      <c r="H53" s="19">
        <v>3.22</v>
      </c>
      <c r="I53" s="43">
        <v>67.541795999999991</v>
      </c>
      <c r="J53" s="19">
        <v>0.75</v>
      </c>
      <c r="K53" s="19">
        <v>3.9</v>
      </c>
      <c r="L53" s="19">
        <v>0.75</v>
      </c>
      <c r="M53" s="19">
        <v>0</v>
      </c>
      <c r="N53" s="19">
        <v>2.21</v>
      </c>
      <c r="O53" s="19">
        <v>0.09</v>
      </c>
      <c r="P53" s="19">
        <v>0.92</v>
      </c>
      <c r="Q53" s="19">
        <v>0</v>
      </c>
      <c r="R53" s="19">
        <v>0</v>
      </c>
      <c r="S53" s="19">
        <v>0.09</v>
      </c>
      <c r="T53" s="19">
        <v>0.95</v>
      </c>
      <c r="U53" s="19">
        <v>196.74</v>
      </c>
      <c r="V53" s="19">
        <v>129.93</v>
      </c>
      <c r="W53" s="19">
        <v>22.99</v>
      </c>
      <c r="X53" s="19">
        <v>13</v>
      </c>
      <c r="Y53" s="19">
        <v>39.18</v>
      </c>
      <c r="Z53" s="19">
        <v>0.56999999999999995</v>
      </c>
      <c r="AA53" s="19">
        <v>0</v>
      </c>
      <c r="AB53" s="19">
        <v>55.27</v>
      </c>
      <c r="AC53" s="19">
        <v>9.4</v>
      </c>
      <c r="AD53" s="19">
        <v>2.73</v>
      </c>
      <c r="AE53" s="19">
        <v>0.03</v>
      </c>
      <c r="AF53" s="19">
        <v>0.04</v>
      </c>
      <c r="AG53" s="19">
        <v>0.18</v>
      </c>
      <c r="AH53" s="19">
        <v>0.28000000000000003</v>
      </c>
      <c r="AI53" s="19">
        <v>9.2100000000000009</v>
      </c>
      <c r="AJ53" s="19">
        <v>0</v>
      </c>
      <c r="AK53" s="19">
        <v>0</v>
      </c>
      <c r="AL53" s="19">
        <v>0</v>
      </c>
      <c r="AM53" s="19">
        <v>27.64</v>
      </c>
      <c r="AN53" s="19">
        <v>23.95</v>
      </c>
      <c r="AO53" s="19">
        <v>5.53</v>
      </c>
      <c r="AP53" s="19">
        <v>19.350000000000001</v>
      </c>
      <c r="AQ53" s="19">
        <v>4.6100000000000003</v>
      </c>
      <c r="AR53" s="19">
        <v>15.66</v>
      </c>
      <c r="AS53" s="19">
        <v>23.95</v>
      </c>
      <c r="AT53" s="19">
        <v>41.45</v>
      </c>
      <c r="AU53" s="19">
        <v>48.82</v>
      </c>
      <c r="AV53" s="19">
        <v>9.2100000000000009</v>
      </c>
      <c r="AW53" s="19">
        <v>25.79</v>
      </c>
      <c r="AX53" s="19">
        <v>128.97</v>
      </c>
      <c r="AY53" s="19">
        <v>0</v>
      </c>
      <c r="AZ53" s="19">
        <v>15.66</v>
      </c>
      <c r="BA53" s="19">
        <v>24.87</v>
      </c>
      <c r="BB53" s="19">
        <v>19.350000000000001</v>
      </c>
      <c r="BC53" s="19">
        <v>6.45</v>
      </c>
      <c r="BD53" s="19">
        <v>0</v>
      </c>
      <c r="BE53" s="19">
        <v>0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0.36</v>
      </c>
      <c r="BL53" s="19">
        <v>0</v>
      </c>
      <c r="BM53" s="19">
        <v>0.24</v>
      </c>
      <c r="BN53" s="19">
        <v>0.02</v>
      </c>
      <c r="BO53" s="19">
        <v>0.04</v>
      </c>
      <c r="BP53" s="19">
        <v>0</v>
      </c>
      <c r="BQ53" s="19">
        <v>0</v>
      </c>
      <c r="BR53" s="19">
        <v>0</v>
      </c>
      <c r="BS53" s="19">
        <v>1.39</v>
      </c>
      <c r="BT53" s="19">
        <v>0</v>
      </c>
      <c r="BU53" s="19">
        <v>0</v>
      </c>
      <c r="BV53" s="19">
        <v>3.47</v>
      </c>
      <c r="BW53" s="19">
        <v>0</v>
      </c>
      <c r="BX53" s="19">
        <v>0</v>
      </c>
      <c r="BY53" s="19">
        <v>0</v>
      </c>
      <c r="BZ53" s="19">
        <v>0</v>
      </c>
      <c r="CA53" s="19">
        <v>0</v>
      </c>
      <c r="CB53" s="19">
        <v>89.31</v>
      </c>
      <c r="CD53" s="19">
        <v>9.2100000000000009</v>
      </c>
      <c r="CF53" s="19">
        <v>0</v>
      </c>
      <c r="CG53" s="19">
        <v>0</v>
      </c>
      <c r="CH53" s="19">
        <v>0</v>
      </c>
      <c r="CI53" s="19">
        <v>0</v>
      </c>
      <c r="CJ53" s="19">
        <v>0</v>
      </c>
      <c r="CK53" s="19">
        <v>0</v>
      </c>
      <c r="CL53" s="19">
        <v>0</v>
      </c>
      <c r="CM53" s="19">
        <v>0</v>
      </c>
      <c r="CN53" s="19">
        <v>0</v>
      </c>
      <c r="CO53" s="19">
        <v>0</v>
      </c>
      <c r="CP53" s="19">
        <v>0.5</v>
      </c>
    </row>
    <row r="54" spans="1:94" s="19" customFormat="1" ht="31.5">
      <c r="A54" s="19" t="str">
        <f>"6/2"</f>
        <v>6/2</v>
      </c>
      <c r="B54" s="20" t="s">
        <v>113</v>
      </c>
      <c r="C54" s="19" t="str">
        <f>"250"</f>
        <v>250</v>
      </c>
      <c r="D54" s="19">
        <v>1.93</v>
      </c>
      <c r="E54" s="19">
        <v>0</v>
      </c>
      <c r="F54" s="19">
        <v>3.57</v>
      </c>
      <c r="G54" s="19">
        <v>3.17</v>
      </c>
      <c r="H54" s="19">
        <v>10.039999999999999</v>
      </c>
      <c r="I54" s="43">
        <v>71.59747317999998</v>
      </c>
      <c r="J54" s="19">
        <v>0.79</v>
      </c>
      <c r="K54" s="19">
        <v>1.63</v>
      </c>
      <c r="L54" s="19">
        <v>0</v>
      </c>
      <c r="M54" s="19">
        <v>0</v>
      </c>
      <c r="N54" s="19">
        <v>4.54</v>
      </c>
      <c r="O54" s="19">
        <v>3.5</v>
      </c>
      <c r="P54" s="19">
        <v>1.99</v>
      </c>
      <c r="Q54" s="19">
        <v>0</v>
      </c>
      <c r="R54" s="19">
        <v>0</v>
      </c>
      <c r="S54" s="19">
        <v>0.34</v>
      </c>
      <c r="T54" s="19">
        <v>1.46</v>
      </c>
      <c r="U54" s="19">
        <v>208.38</v>
      </c>
      <c r="V54" s="19">
        <v>333.08</v>
      </c>
      <c r="W54" s="19">
        <v>39.71</v>
      </c>
      <c r="X54" s="19">
        <v>20.059999999999999</v>
      </c>
      <c r="Y54" s="19">
        <v>43.47</v>
      </c>
      <c r="Z54" s="19">
        <v>0.69</v>
      </c>
      <c r="AA54" s="19">
        <v>3</v>
      </c>
      <c r="AB54" s="19">
        <v>1455.6</v>
      </c>
      <c r="AC54" s="19">
        <v>307.98</v>
      </c>
      <c r="AD54" s="19">
        <v>1.28</v>
      </c>
      <c r="AE54" s="19">
        <v>0.05</v>
      </c>
      <c r="AF54" s="19">
        <v>0.05</v>
      </c>
      <c r="AG54" s="19">
        <v>0.75</v>
      </c>
      <c r="AH54" s="19">
        <v>1.25</v>
      </c>
      <c r="AI54" s="19">
        <v>13.86</v>
      </c>
      <c r="AJ54" s="19">
        <v>0</v>
      </c>
      <c r="AK54" s="19">
        <v>0</v>
      </c>
      <c r="AL54" s="19">
        <v>0</v>
      </c>
      <c r="AM54" s="19">
        <v>55.56</v>
      </c>
      <c r="AN54" s="19">
        <v>55.3</v>
      </c>
      <c r="AO54" s="19">
        <v>16.54</v>
      </c>
      <c r="AP54" s="19">
        <v>40.35</v>
      </c>
      <c r="AQ54" s="19">
        <v>11.7</v>
      </c>
      <c r="AR54" s="19">
        <v>46.91</v>
      </c>
      <c r="AS54" s="19">
        <v>62.11</v>
      </c>
      <c r="AT54" s="19">
        <v>93.33</v>
      </c>
      <c r="AU54" s="19">
        <v>136.54</v>
      </c>
      <c r="AV54" s="19">
        <v>21.73</v>
      </c>
      <c r="AW54" s="19">
        <v>41.34</v>
      </c>
      <c r="AX54" s="19">
        <v>246.41</v>
      </c>
      <c r="AY54" s="19">
        <v>0</v>
      </c>
      <c r="AZ54" s="19">
        <v>45.95</v>
      </c>
      <c r="BA54" s="19">
        <v>45.66</v>
      </c>
      <c r="BB54" s="19">
        <v>38.97</v>
      </c>
      <c r="BC54" s="19">
        <v>16.5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0.15</v>
      </c>
      <c r="BL54" s="19">
        <v>0</v>
      </c>
      <c r="BM54" s="19">
        <v>0.09</v>
      </c>
      <c r="BN54" s="19">
        <v>0.01</v>
      </c>
      <c r="BO54" s="19">
        <v>0.02</v>
      </c>
      <c r="BP54" s="19">
        <v>0</v>
      </c>
      <c r="BQ54" s="19">
        <v>0</v>
      </c>
      <c r="BR54" s="19">
        <v>0</v>
      </c>
      <c r="BS54" s="19">
        <v>0.56000000000000005</v>
      </c>
      <c r="BT54" s="19">
        <v>0</v>
      </c>
      <c r="BU54" s="19">
        <v>0</v>
      </c>
      <c r="BV54" s="19">
        <v>1.5</v>
      </c>
      <c r="BW54" s="19">
        <v>0</v>
      </c>
      <c r="BX54" s="19">
        <v>0</v>
      </c>
      <c r="BY54" s="19">
        <v>0</v>
      </c>
      <c r="BZ54" s="19">
        <v>0</v>
      </c>
      <c r="CA54" s="19">
        <v>0</v>
      </c>
      <c r="CB54" s="19">
        <v>299.7</v>
      </c>
      <c r="CD54" s="19">
        <v>245.6</v>
      </c>
      <c r="CF54" s="19">
        <v>0</v>
      </c>
      <c r="CG54" s="19">
        <v>0</v>
      </c>
      <c r="CH54" s="19">
        <v>0</v>
      </c>
      <c r="CI54" s="19">
        <v>0</v>
      </c>
      <c r="CJ54" s="19">
        <v>0</v>
      </c>
      <c r="CK54" s="19">
        <v>0</v>
      </c>
      <c r="CL54" s="19">
        <v>0</v>
      </c>
      <c r="CM54" s="19">
        <v>0</v>
      </c>
      <c r="CN54" s="19">
        <v>0</v>
      </c>
      <c r="CO54" s="19">
        <v>0</v>
      </c>
      <c r="CP54" s="19">
        <v>0.5</v>
      </c>
    </row>
    <row r="55" spans="1:94" s="19" customFormat="1">
      <c r="A55" s="19" t="str">
        <f>"4/9"</f>
        <v>4/9</v>
      </c>
      <c r="B55" s="20" t="s">
        <v>114</v>
      </c>
      <c r="C55" s="19" t="str">
        <f>"250"</f>
        <v>250</v>
      </c>
      <c r="D55" s="19">
        <v>22.9</v>
      </c>
      <c r="E55" s="19">
        <v>18.84</v>
      </c>
      <c r="F55" s="19">
        <v>19.46</v>
      </c>
      <c r="G55" s="19">
        <v>2.85</v>
      </c>
      <c r="H55" s="19">
        <v>49.29</v>
      </c>
      <c r="I55" s="43">
        <v>449.17529999999988</v>
      </c>
      <c r="J55" s="19">
        <v>5.61</v>
      </c>
      <c r="K55" s="19">
        <v>1.95</v>
      </c>
      <c r="L55" s="19">
        <v>0</v>
      </c>
      <c r="M55" s="19">
        <v>0</v>
      </c>
      <c r="N55" s="19">
        <v>2.92</v>
      </c>
      <c r="O55" s="19">
        <v>42.33</v>
      </c>
      <c r="P55" s="19">
        <v>2.66</v>
      </c>
      <c r="Q55" s="19">
        <v>0</v>
      </c>
      <c r="R55" s="19">
        <v>0</v>
      </c>
      <c r="S55" s="19">
        <v>0.09</v>
      </c>
      <c r="T55" s="19">
        <v>2.17</v>
      </c>
      <c r="U55" s="19">
        <v>171.16</v>
      </c>
      <c r="V55" s="19">
        <v>189.69</v>
      </c>
      <c r="W55" s="19">
        <v>27.79</v>
      </c>
      <c r="X55" s="19">
        <v>43.99</v>
      </c>
      <c r="Y55" s="19">
        <v>207.48</v>
      </c>
      <c r="Z55" s="19">
        <v>2.15</v>
      </c>
      <c r="AA55" s="19">
        <v>40.25</v>
      </c>
      <c r="AB55" s="19">
        <v>2051.5</v>
      </c>
      <c r="AC55" s="19">
        <v>422.8</v>
      </c>
      <c r="AD55" s="19">
        <v>2.23</v>
      </c>
      <c r="AE55" s="19">
        <v>0.08</v>
      </c>
      <c r="AF55" s="19">
        <v>0.13</v>
      </c>
      <c r="AG55" s="19">
        <v>7.99</v>
      </c>
      <c r="AH55" s="19">
        <v>16.559999999999999</v>
      </c>
      <c r="AI55" s="19">
        <v>1.39</v>
      </c>
      <c r="AJ55" s="19">
        <v>0</v>
      </c>
      <c r="AK55" s="19">
        <v>0</v>
      </c>
      <c r="AL55" s="19">
        <v>0</v>
      </c>
      <c r="AM55" s="19">
        <v>330.38</v>
      </c>
      <c r="AN55" s="19">
        <v>141.54</v>
      </c>
      <c r="AO55" s="19">
        <v>84.9</v>
      </c>
      <c r="AP55" s="19">
        <v>130.18</v>
      </c>
      <c r="AQ55" s="19">
        <v>53.43</v>
      </c>
      <c r="AR55" s="19">
        <v>197.89</v>
      </c>
      <c r="AS55" s="19">
        <v>210.93</v>
      </c>
      <c r="AT55" s="19">
        <v>272.52</v>
      </c>
      <c r="AU55" s="19">
        <v>302.54000000000002</v>
      </c>
      <c r="AV55" s="19">
        <v>90.91</v>
      </c>
      <c r="AW55" s="19">
        <v>171.48</v>
      </c>
      <c r="AX55" s="19">
        <v>662.38</v>
      </c>
      <c r="AY55" s="19">
        <v>0</v>
      </c>
      <c r="AZ55" s="19">
        <v>176.86</v>
      </c>
      <c r="BA55" s="19">
        <v>177.31</v>
      </c>
      <c r="BB55" s="19">
        <v>154.13999999999999</v>
      </c>
      <c r="BC55" s="19">
        <v>73.349999999999994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0.22</v>
      </c>
      <c r="BL55" s="19">
        <v>0</v>
      </c>
      <c r="BM55" s="19">
        <v>0.11</v>
      </c>
      <c r="BN55" s="19">
        <v>0.01</v>
      </c>
      <c r="BO55" s="19">
        <v>0.02</v>
      </c>
      <c r="BP55" s="19">
        <v>0</v>
      </c>
      <c r="BQ55" s="19">
        <v>0</v>
      </c>
      <c r="BR55" s="19">
        <v>0</v>
      </c>
      <c r="BS55" s="19">
        <v>0.68</v>
      </c>
      <c r="BT55" s="19">
        <v>0</v>
      </c>
      <c r="BU55" s="19">
        <v>0</v>
      </c>
      <c r="BV55" s="19">
        <v>1.42</v>
      </c>
      <c r="BW55" s="19">
        <v>0</v>
      </c>
      <c r="BX55" s="19">
        <v>0</v>
      </c>
      <c r="BY55" s="19">
        <v>0</v>
      </c>
      <c r="BZ55" s="19">
        <v>0</v>
      </c>
      <c r="CA55" s="19">
        <v>0</v>
      </c>
      <c r="CB55" s="19">
        <v>229.69</v>
      </c>
      <c r="CD55" s="19">
        <v>382.17</v>
      </c>
      <c r="CF55" s="19">
        <v>0</v>
      </c>
      <c r="CG55" s="19">
        <v>0</v>
      </c>
      <c r="CH55" s="19">
        <v>0</v>
      </c>
      <c r="CI55" s="19">
        <v>0</v>
      </c>
      <c r="CJ55" s="19">
        <v>0</v>
      </c>
      <c r="CK55" s="19">
        <v>0</v>
      </c>
      <c r="CL55" s="19">
        <v>0</v>
      </c>
      <c r="CM55" s="19">
        <v>0</v>
      </c>
      <c r="CN55" s="19">
        <v>0</v>
      </c>
      <c r="CO55" s="19">
        <v>0</v>
      </c>
      <c r="CP55" s="19">
        <v>0.5</v>
      </c>
    </row>
    <row r="56" spans="1:94" s="19" customFormat="1">
      <c r="A56" s="19" t="str">
        <f>"-"</f>
        <v>-</v>
      </c>
      <c r="B56" s="20" t="s">
        <v>115</v>
      </c>
      <c r="C56" s="19" t="str">
        <f>"200"</f>
        <v>200</v>
      </c>
      <c r="D56" s="19">
        <v>1</v>
      </c>
      <c r="E56" s="19">
        <v>0</v>
      </c>
      <c r="F56" s="19">
        <v>0.2</v>
      </c>
      <c r="G56" s="19">
        <v>0</v>
      </c>
      <c r="H56" s="19">
        <v>20.6</v>
      </c>
      <c r="I56" s="43">
        <v>86.47999999999999</v>
      </c>
      <c r="J56" s="19">
        <v>0</v>
      </c>
      <c r="K56" s="19">
        <v>0</v>
      </c>
      <c r="L56" s="19">
        <v>0</v>
      </c>
      <c r="M56" s="19">
        <v>0</v>
      </c>
      <c r="N56" s="19">
        <v>19.8</v>
      </c>
      <c r="O56" s="19">
        <v>0.4</v>
      </c>
      <c r="P56" s="19">
        <v>0.4</v>
      </c>
      <c r="Q56" s="19">
        <v>0</v>
      </c>
      <c r="R56" s="19">
        <v>0</v>
      </c>
      <c r="S56" s="19">
        <v>1</v>
      </c>
      <c r="T56" s="19">
        <v>0.6</v>
      </c>
      <c r="U56" s="19">
        <v>12</v>
      </c>
      <c r="V56" s="19">
        <v>240</v>
      </c>
      <c r="W56" s="19">
        <v>14</v>
      </c>
      <c r="X56" s="19">
        <v>8</v>
      </c>
      <c r="Y56" s="19">
        <v>14</v>
      </c>
      <c r="Z56" s="19">
        <v>2.8</v>
      </c>
      <c r="AA56" s="19">
        <v>0</v>
      </c>
      <c r="AB56" s="19">
        <v>0</v>
      </c>
      <c r="AC56" s="19">
        <v>0</v>
      </c>
      <c r="AD56" s="19">
        <v>0.2</v>
      </c>
      <c r="AE56" s="19">
        <v>0.02</v>
      </c>
      <c r="AF56" s="19">
        <v>0.02</v>
      </c>
      <c r="AG56" s="19">
        <v>0.2</v>
      </c>
      <c r="AH56" s="19">
        <v>0.4</v>
      </c>
      <c r="AI56" s="19">
        <v>4</v>
      </c>
      <c r="AJ56" s="19">
        <v>0.4</v>
      </c>
      <c r="AK56" s="19">
        <v>0</v>
      </c>
      <c r="AL56" s="19">
        <v>0</v>
      </c>
      <c r="AM56" s="19">
        <v>28</v>
      </c>
      <c r="AN56" s="19">
        <v>28</v>
      </c>
      <c r="AO56" s="19">
        <v>4</v>
      </c>
      <c r="AP56" s="19">
        <v>16</v>
      </c>
      <c r="AQ56" s="19">
        <v>4</v>
      </c>
      <c r="AR56" s="19">
        <v>14</v>
      </c>
      <c r="AS56" s="19">
        <v>26</v>
      </c>
      <c r="AT56" s="19">
        <v>16</v>
      </c>
      <c r="AU56" s="19">
        <v>116</v>
      </c>
      <c r="AV56" s="19">
        <v>10</v>
      </c>
      <c r="AW56" s="19">
        <v>22</v>
      </c>
      <c r="AX56" s="19">
        <v>64</v>
      </c>
      <c r="AY56" s="19">
        <v>0</v>
      </c>
      <c r="AZ56" s="19">
        <v>20</v>
      </c>
      <c r="BA56" s="19">
        <v>24</v>
      </c>
      <c r="BB56" s="19">
        <v>10</v>
      </c>
      <c r="BC56" s="19">
        <v>8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  <c r="BO56" s="19">
        <v>0</v>
      </c>
      <c r="BP56" s="19">
        <v>0</v>
      </c>
      <c r="BQ56" s="19">
        <v>0</v>
      </c>
      <c r="BR56" s="19">
        <v>0</v>
      </c>
      <c r="BS56" s="19">
        <v>0</v>
      </c>
      <c r="BT56" s="19">
        <v>0</v>
      </c>
      <c r="BU56" s="19">
        <v>0</v>
      </c>
      <c r="BV56" s="19">
        <v>0</v>
      </c>
      <c r="BW56" s="19">
        <v>0</v>
      </c>
      <c r="BX56" s="19">
        <v>0</v>
      </c>
      <c r="BY56" s="19">
        <v>0</v>
      </c>
      <c r="BZ56" s="19">
        <v>0</v>
      </c>
      <c r="CA56" s="19">
        <v>0</v>
      </c>
      <c r="CB56" s="19">
        <v>176.2</v>
      </c>
      <c r="CD56" s="19">
        <v>0</v>
      </c>
      <c r="CF56" s="19">
        <v>0</v>
      </c>
      <c r="CG56" s="19">
        <v>0</v>
      </c>
      <c r="CH56" s="19">
        <v>0</v>
      </c>
      <c r="CI56" s="19">
        <v>0</v>
      </c>
      <c r="CJ56" s="19">
        <v>0</v>
      </c>
      <c r="CK56" s="19">
        <v>0</v>
      </c>
      <c r="CL56" s="19">
        <v>0</v>
      </c>
      <c r="CM56" s="19">
        <v>0</v>
      </c>
      <c r="CN56" s="19">
        <v>0</v>
      </c>
      <c r="CO56" s="19">
        <v>0</v>
      </c>
      <c r="CP56" s="19">
        <v>0</v>
      </c>
    </row>
    <row r="57" spans="1:94" s="19" customFormat="1">
      <c r="A57" s="19" t="str">
        <f>"-"</f>
        <v>-</v>
      </c>
      <c r="B57" s="20" t="s">
        <v>97</v>
      </c>
      <c r="C57" s="19" t="str">
        <f>"50"</f>
        <v>50</v>
      </c>
      <c r="D57" s="19">
        <v>3.3</v>
      </c>
      <c r="E57" s="19">
        <v>0</v>
      </c>
      <c r="F57" s="19">
        <v>0.6</v>
      </c>
      <c r="G57" s="19">
        <v>0.6</v>
      </c>
      <c r="H57" s="19">
        <v>20.85</v>
      </c>
      <c r="I57" s="43">
        <v>96.69</v>
      </c>
      <c r="J57" s="19">
        <v>0.1</v>
      </c>
      <c r="K57" s="19">
        <v>0</v>
      </c>
      <c r="L57" s="19">
        <v>0</v>
      </c>
      <c r="M57" s="19">
        <v>0</v>
      </c>
      <c r="N57" s="19">
        <v>0.6</v>
      </c>
      <c r="O57" s="19">
        <v>16.100000000000001</v>
      </c>
      <c r="P57" s="19">
        <v>4.1500000000000004</v>
      </c>
      <c r="Q57" s="19">
        <v>0</v>
      </c>
      <c r="R57" s="19">
        <v>0</v>
      </c>
      <c r="S57" s="19">
        <v>0.5</v>
      </c>
      <c r="T57" s="19">
        <v>1.25</v>
      </c>
      <c r="U57" s="19">
        <v>305</v>
      </c>
      <c r="V57" s="19">
        <v>122.5</v>
      </c>
      <c r="W57" s="19">
        <v>17.5</v>
      </c>
      <c r="X57" s="19">
        <v>23.5</v>
      </c>
      <c r="Y57" s="19">
        <v>79</v>
      </c>
      <c r="Z57" s="19">
        <v>1.95</v>
      </c>
      <c r="AA57" s="19">
        <v>0</v>
      </c>
      <c r="AB57" s="19">
        <v>2.5</v>
      </c>
      <c r="AC57" s="19">
        <v>0.5</v>
      </c>
      <c r="AD57" s="19">
        <v>0.7</v>
      </c>
      <c r="AE57" s="19">
        <v>0.09</v>
      </c>
      <c r="AF57" s="19">
        <v>0.04</v>
      </c>
      <c r="AG57" s="19">
        <v>0.35</v>
      </c>
      <c r="AH57" s="19">
        <v>1</v>
      </c>
      <c r="AI57" s="19">
        <v>0</v>
      </c>
      <c r="AJ57" s="19">
        <v>0</v>
      </c>
      <c r="AK57" s="19">
        <v>0</v>
      </c>
      <c r="AL57" s="19">
        <v>0</v>
      </c>
      <c r="AM57" s="19">
        <v>213.5</v>
      </c>
      <c r="AN57" s="19">
        <v>111.5</v>
      </c>
      <c r="AO57" s="19">
        <v>46.5</v>
      </c>
      <c r="AP57" s="19">
        <v>99</v>
      </c>
      <c r="AQ57" s="19">
        <v>40</v>
      </c>
      <c r="AR57" s="19">
        <v>185.5</v>
      </c>
      <c r="AS57" s="19">
        <v>148.5</v>
      </c>
      <c r="AT57" s="19">
        <v>145.5</v>
      </c>
      <c r="AU57" s="19">
        <v>232</v>
      </c>
      <c r="AV57" s="19">
        <v>62</v>
      </c>
      <c r="AW57" s="19">
        <v>155</v>
      </c>
      <c r="AX57" s="19">
        <v>764.5</v>
      </c>
      <c r="AY57" s="19">
        <v>0</v>
      </c>
      <c r="AZ57" s="19">
        <v>263</v>
      </c>
      <c r="BA57" s="19">
        <v>145.5</v>
      </c>
      <c r="BB57" s="19">
        <v>90</v>
      </c>
      <c r="BC57" s="19">
        <v>65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7.0000000000000007E-2</v>
      </c>
      <c r="BL57" s="19">
        <v>0</v>
      </c>
      <c r="BM57" s="19">
        <v>0.01</v>
      </c>
      <c r="BN57" s="19">
        <v>0.01</v>
      </c>
      <c r="BO57" s="19">
        <v>0</v>
      </c>
      <c r="BP57" s="19">
        <v>0</v>
      </c>
      <c r="BQ57" s="19">
        <v>0</v>
      </c>
      <c r="BR57" s="19">
        <v>0.01</v>
      </c>
      <c r="BS57" s="19">
        <v>0.06</v>
      </c>
      <c r="BT57" s="19">
        <v>0</v>
      </c>
      <c r="BU57" s="19">
        <v>0</v>
      </c>
      <c r="BV57" s="19">
        <v>0.24</v>
      </c>
      <c r="BW57" s="19">
        <v>0.04</v>
      </c>
      <c r="BX57" s="19">
        <v>0</v>
      </c>
      <c r="BY57" s="19">
        <v>0</v>
      </c>
      <c r="BZ57" s="19">
        <v>0</v>
      </c>
      <c r="CA57" s="19">
        <v>0</v>
      </c>
      <c r="CB57" s="19">
        <v>23.5</v>
      </c>
      <c r="CD57" s="19">
        <v>0.42</v>
      </c>
      <c r="CF57" s="19">
        <v>0</v>
      </c>
      <c r="CG57" s="19">
        <v>0</v>
      </c>
      <c r="CH57" s="19">
        <v>0</v>
      </c>
      <c r="CI57" s="19">
        <v>0</v>
      </c>
      <c r="CJ57" s="19">
        <v>0</v>
      </c>
      <c r="CK57" s="19">
        <v>0</v>
      </c>
      <c r="CL57" s="19">
        <v>0</v>
      </c>
      <c r="CM57" s="19">
        <v>0</v>
      </c>
      <c r="CN57" s="19">
        <v>0</v>
      </c>
      <c r="CO57" s="19">
        <v>0</v>
      </c>
      <c r="CP57" s="19">
        <v>0</v>
      </c>
    </row>
    <row r="58" spans="1:94" s="17" customFormat="1">
      <c r="A58" s="17" t="str">
        <f>"-"</f>
        <v>-</v>
      </c>
      <c r="B58" s="18" t="s">
        <v>98</v>
      </c>
      <c r="C58" s="17" t="str">
        <f>"62"</f>
        <v>62</v>
      </c>
      <c r="D58" s="17">
        <v>4.0999999999999996</v>
      </c>
      <c r="E58" s="17">
        <v>0</v>
      </c>
      <c r="F58" s="17">
        <v>0.41</v>
      </c>
      <c r="G58" s="17">
        <v>0.41</v>
      </c>
      <c r="H58" s="17">
        <v>29.08</v>
      </c>
      <c r="I58" s="48">
        <v>138.81861999999998</v>
      </c>
      <c r="J58" s="17">
        <v>0</v>
      </c>
      <c r="K58" s="17">
        <v>0</v>
      </c>
      <c r="L58" s="17">
        <v>0</v>
      </c>
      <c r="M58" s="17">
        <v>0</v>
      </c>
      <c r="N58" s="17">
        <v>0.68</v>
      </c>
      <c r="O58" s="17">
        <v>28.27</v>
      </c>
      <c r="P58" s="17">
        <v>0.12</v>
      </c>
      <c r="Q58" s="17">
        <v>0</v>
      </c>
      <c r="R58" s="17">
        <v>0</v>
      </c>
      <c r="S58" s="17">
        <v>0</v>
      </c>
      <c r="T58" s="17">
        <v>1.1200000000000001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315.55</v>
      </c>
      <c r="AN58" s="17">
        <v>104.64</v>
      </c>
      <c r="AO58" s="17">
        <v>62.03</v>
      </c>
      <c r="AP58" s="17">
        <v>124.06</v>
      </c>
      <c r="AQ58" s="17">
        <v>46.93</v>
      </c>
      <c r="AR58" s="17">
        <v>224.39</v>
      </c>
      <c r="AS58" s="17">
        <v>139.16999999999999</v>
      </c>
      <c r="AT58" s="17">
        <v>194.18</v>
      </c>
      <c r="AU58" s="17">
        <v>160.19999999999999</v>
      </c>
      <c r="AV58" s="17">
        <v>84.15</v>
      </c>
      <c r="AW58" s="17">
        <v>148.87</v>
      </c>
      <c r="AX58" s="17">
        <v>1244.94</v>
      </c>
      <c r="AY58" s="17">
        <v>0</v>
      </c>
      <c r="AZ58" s="17">
        <v>405.63</v>
      </c>
      <c r="BA58" s="17">
        <v>176.38</v>
      </c>
      <c r="BB58" s="17">
        <v>117.05</v>
      </c>
      <c r="BC58" s="17">
        <v>92.78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0.05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0.04</v>
      </c>
      <c r="BT58" s="17">
        <v>0</v>
      </c>
      <c r="BU58" s="17">
        <v>0</v>
      </c>
      <c r="BV58" s="17">
        <v>0.17</v>
      </c>
      <c r="BW58" s="17">
        <v>0.01</v>
      </c>
      <c r="BX58" s="17">
        <v>0</v>
      </c>
      <c r="BY58" s="17">
        <v>0</v>
      </c>
      <c r="BZ58" s="17">
        <v>0</v>
      </c>
      <c r="CA58" s="17">
        <v>0</v>
      </c>
      <c r="CB58" s="17">
        <v>24.24</v>
      </c>
      <c r="CD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</row>
    <row r="59" spans="1:94" s="21" customFormat="1">
      <c r="B59" s="22" t="s">
        <v>99</v>
      </c>
      <c r="C59" s="21">
        <v>912</v>
      </c>
      <c r="D59" s="21">
        <v>33.97</v>
      </c>
      <c r="E59" s="21">
        <v>18.84</v>
      </c>
      <c r="F59" s="21">
        <f>SUM(F53:F58)</f>
        <v>30.21</v>
      </c>
      <c r="G59" s="21">
        <f>SUM(G53:G58)</f>
        <v>13</v>
      </c>
      <c r="H59" s="21">
        <f>SUM(H53:H58)</f>
        <v>133.07999999999998</v>
      </c>
      <c r="I59" s="49">
        <v>910.3</v>
      </c>
      <c r="J59" s="21">
        <v>7.25</v>
      </c>
      <c r="K59" s="21">
        <v>7.48</v>
      </c>
      <c r="L59" s="21">
        <v>0.75</v>
      </c>
      <c r="M59" s="21">
        <v>0</v>
      </c>
      <c r="N59" s="21">
        <v>30.76</v>
      </c>
      <c r="O59" s="21">
        <v>90.7</v>
      </c>
      <c r="P59" s="21">
        <v>10.24</v>
      </c>
      <c r="Q59" s="21">
        <v>0</v>
      </c>
      <c r="R59" s="21">
        <v>0</v>
      </c>
      <c r="S59" s="21">
        <v>2.0099999999999998</v>
      </c>
      <c r="T59" s="21">
        <v>7.54</v>
      </c>
      <c r="U59" s="21">
        <v>893.27</v>
      </c>
      <c r="V59" s="21">
        <v>1015.21</v>
      </c>
      <c r="W59" s="21">
        <v>121.99</v>
      </c>
      <c r="X59" s="21">
        <v>108.56</v>
      </c>
      <c r="Y59" s="21">
        <v>383.12</v>
      </c>
      <c r="Z59" s="21">
        <v>8.16</v>
      </c>
      <c r="AA59" s="21">
        <v>43.25</v>
      </c>
      <c r="AB59" s="21">
        <v>3564.87</v>
      </c>
      <c r="AC59" s="21">
        <v>740.68</v>
      </c>
      <c r="AD59" s="21">
        <v>7.14</v>
      </c>
      <c r="AE59" s="21">
        <v>0.26</v>
      </c>
      <c r="AF59" s="21">
        <v>0.27</v>
      </c>
      <c r="AG59" s="21">
        <v>9.4700000000000006</v>
      </c>
      <c r="AH59" s="21">
        <v>19.489999999999998</v>
      </c>
      <c r="AI59" s="21">
        <v>28.46</v>
      </c>
      <c r="AJ59" s="21">
        <v>0.4</v>
      </c>
      <c r="AK59" s="21">
        <v>0</v>
      </c>
      <c r="AL59" s="21">
        <v>0</v>
      </c>
      <c r="AM59" s="21">
        <v>970.62</v>
      </c>
      <c r="AN59" s="21">
        <v>464.94</v>
      </c>
      <c r="AO59" s="21">
        <v>219.5</v>
      </c>
      <c r="AP59" s="21">
        <v>428.94</v>
      </c>
      <c r="AQ59" s="21">
        <v>160.66</v>
      </c>
      <c r="AR59" s="21">
        <v>684.35</v>
      </c>
      <c r="AS59" s="21">
        <v>610.66</v>
      </c>
      <c r="AT59" s="21">
        <v>762.98</v>
      </c>
      <c r="AU59" s="21">
        <v>996.11</v>
      </c>
      <c r="AV59" s="21">
        <v>278</v>
      </c>
      <c r="AW59" s="21">
        <v>564.49</v>
      </c>
      <c r="AX59" s="21">
        <v>3111.2</v>
      </c>
      <c r="AY59" s="21">
        <v>0</v>
      </c>
      <c r="AZ59" s="21">
        <v>927.09</v>
      </c>
      <c r="BA59" s="21">
        <v>593.73</v>
      </c>
      <c r="BB59" s="21">
        <v>429.5</v>
      </c>
      <c r="BC59" s="21">
        <v>262.08</v>
      </c>
      <c r="BD59" s="21">
        <v>0</v>
      </c>
      <c r="BE59" s="21">
        <v>0</v>
      </c>
      <c r="BF59" s="21">
        <v>0</v>
      </c>
      <c r="BG59" s="21">
        <v>0</v>
      </c>
      <c r="BH59" s="21">
        <v>0</v>
      </c>
      <c r="BI59" s="21">
        <v>0</v>
      </c>
      <c r="BJ59" s="21">
        <v>0</v>
      </c>
      <c r="BK59" s="21">
        <v>0.86</v>
      </c>
      <c r="BL59" s="21">
        <v>0</v>
      </c>
      <c r="BM59" s="21">
        <v>0.45</v>
      </c>
      <c r="BN59" s="21">
        <v>0.04</v>
      </c>
      <c r="BO59" s="21">
        <v>7.0000000000000007E-2</v>
      </c>
      <c r="BP59" s="21">
        <v>0</v>
      </c>
      <c r="BQ59" s="21">
        <v>0</v>
      </c>
      <c r="BR59" s="21">
        <v>0.01</v>
      </c>
      <c r="BS59" s="21">
        <v>2.72</v>
      </c>
      <c r="BT59" s="21">
        <v>0</v>
      </c>
      <c r="BU59" s="21">
        <v>0</v>
      </c>
      <c r="BV59" s="21">
        <v>6.8</v>
      </c>
      <c r="BW59" s="21">
        <v>0.05</v>
      </c>
      <c r="BX59" s="21">
        <v>0</v>
      </c>
      <c r="BY59" s="21">
        <v>0</v>
      </c>
      <c r="BZ59" s="21">
        <v>0</v>
      </c>
      <c r="CA59" s="21">
        <v>0</v>
      </c>
      <c r="CB59" s="21">
        <v>842.64</v>
      </c>
      <c r="CC59" s="21">
        <f>$I$59/$I$60*100</f>
        <v>100</v>
      </c>
      <c r="CD59" s="21">
        <v>637.4</v>
      </c>
      <c r="CF59" s="21">
        <v>0</v>
      </c>
      <c r="CG59" s="21">
        <v>0</v>
      </c>
      <c r="CH59" s="21">
        <v>0</v>
      </c>
      <c r="CI59" s="21">
        <v>0</v>
      </c>
      <c r="CJ59" s="21">
        <v>0</v>
      </c>
      <c r="CK59" s="21">
        <v>0</v>
      </c>
      <c r="CL59" s="21">
        <v>0</v>
      </c>
      <c r="CM59" s="21">
        <v>0</v>
      </c>
      <c r="CN59" s="21">
        <v>0</v>
      </c>
      <c r="CO59" s="21">
        <v>0</v>
      </c>
      <c r="CP59" s="21">
        <v>1.5</v>
      </c>
    </row>
    <row r="60" spans="1:94" s="21" customFormat="1">
      <c r="B60" s="22" t="s">
        <v>89</v>
      </c>
      <c r="D60" s="21">
        <v>33.97</v>
      </c>
      <c r="E60" s="21">
        <v>18.84</v>
      </c>
      <c r="F60" s="21">
        <f>F59</f>
        <v>30.21</v>
      </c>
      <c r="G60" s="21">
        <f t="shared" ref="G60:H60" si="2">G59</f>
        <v>13</v>
      </c>
      <c r="H60" s="21">
        <f t="shared" si="2"/>
        <v>133.07999999999998</v>
      </c>
      <c r="I60" s="49">
        <v>910.3</v>
      </c>
      <c r="J60" s="21">
        <v>7.25</v>
      </c>
      <c r="K60" s="21">
        <v>7.48</v>
      </c>
      <c r="L60" s="21">
        <v>0.75</v>
      </c>
      <c r="M60" s="21">
        <v>0</v>
      </c>
      <c r="N60" s="21">
        <v>30.76</v>
      </c>
      <c r="O60" s="21">
        <v>90.7</v>
      </c>
      <c r="P60" s="21">
        <v>10.24</v>
      </c>
      <c r="Q60" s="21">
        <v>0</v>
      </c>
      <c r="R60" s="21">
        <v>0</v>
      </c>
      <c r="S60" s="21">
        <v>2.0099999999999998</v>
      </c>
      <c r="T60" s="21">
        <v>7.54</v>
      </c>
      <c r="U60" s="21">
        <v>893.27</v>
      </c>
      <c r="V60" s="21">
        <v>1015.21</v>
      </c>
      <c r="W60" s="21">
        <v>121.99</v>
      </c>
      <c r="X60" s="21">
        <v>108.56</v>
      </c>
      <c r="Y60" s="21">
        <v>383.12</v>
      </c>
      <c r="Z60" s="21">
        <v>8.16</v>
      </c>
      <c r="AA60" s="21">
        <v>43.25</v>
      </c>
      <c r="AB60" s="21">
        <v>3564.87</v>
      </c>
      <c r="AC60" s="21">
        <v>740.68</v>
      </c>
      <c r="AD60" s="21">
        <v>7.14</v>
      </c>
      <c r="AE60" s="21">
        <v>0.26</v>
      </c>
      <c r="AF60" s="21">
        <v>0.27</v>
      </c>
      <c r="AG60" s="21">
        <v>9.4700000000000006</v>
      </c>
      <c r="AH60" s="21">
        <v>19.489999999999998</v>
      </c>
      <c r="AI60" s="21">
        <v>28.46</v>
      </c>
      <c r="AJ60" s="21">
        <v>0.4</v>
      </c>
      <c r="AK60" s="21">
        <v>0</v>
      </c>
      <c r="AL60" s="21">
        <v>0</v>
      </c>
      <c r="AM60" s="21">
        <v>970.62</v>
      </c>
      <c r="AN60" s="21">
        <v>464.94</v>
      </c>
      <c r="AO60" s="21">
        <v>219.5</v>
      </c>
      <c r="AP60" s="21">
        <v>428.94</v>
      </c>
      <c r="AQ60" s="21">
        <v>160.66</v>
      </c>
      <c r="AR60" s="21">
        <v>684.35</v>
      </c>
      <c r="AS60" s="21">
        <v>610.66</v>
      </c>
      <c r="AT60" s="21">
        <v>762.98</v>
      </c>
      <c r="AU60" s="21">
        <v>996.11</v>
      </c>
      <c r="AV60" s="21">
        <v>278</v>
      </c>
      <c r="AW60" s="21">
        <v>564.49</v>
      </c>
      <c r="AX60" s="21">
        <v>3111.2</v>
      </c>
      <c r="AY60" s="21">
        <v>0</v>
      </c>
      <c r="AZ60" s="21">
        <v>927.09</v>
      </c>
      <c r="BA60" s="21">
        <v>593.73</v>
      </c>
      <c r="BB60" s="21">
        <v>429.5</v>
      </c>
      <c r="BC60" s="21">
        <v>262.08</v>
      </c>
      <c r="BD60" s="21">
        <v>0</v>
      </c>
      <c r="BE60" s="21">
        <v>0</v>
      </c>
      <c r="BF60" s="21">
        <v>0</v>
      </c>
      <c r="BG60" s="21">
        <v>0</v>
      </c>
      <c r="BH60" s="21">
        <v>0</v>
      </c>
      <c r="BI60" s="21">
        <v>0</v>
      </c>
      <c r="BJ60" s="21">
        <v>0</v>
      </c>
      <c r="BK60" s="21">
        <v>0.86</v>
      </c>
      <c r="BL60" s="21">
        <v>0</v>
      </c>
      <c r="BM60" s="21">
        <v>0.45</v>
      </c>
      <c r="BN60" s="21">
        <v>0.04</v>
      </c>
      <c r="BO60" s="21">
        <v>7.0000000000000007E-2</v>
      </c>
      <c r="BP60" s="21">
        <v>0</v>
      </c>
      <c r="BQ60" s="21">
        <v>0</v>
      </c>
      <c r="BR60" s="21">
        <v>0.01</v>
      </c>
      <c r="BS60" s="21">
        <v>2.72</v>
      </c>
      <c r="BT60" s="21">
        <v>0</v>
      </c>
      <c r="BU60" s="21">
        <v>0</v>
      </c>
      <c r="BV60" s="21">
        <v>6.8</v>
      </c>
      <c r="BW60" s="21">
        <v>0.05</v>
      </c>
      <c r="BX60" s="21">
        <v>0</v>
      </c>
      <c r="BY60" s="21">
        <v>0</v>
      </c>
      <c r="BZ60" s="21">
        <v>0</v>
      </c>
      <c r="CA60" s="21">
        <v>0</v>
      </c>
      <c r="CB60" s="21">
        <v>842.64</v>
      </c>
      <c r="CD60" s="21">
        <v>637.4</v>
      </c>
      <c r="CF60" s="21">
        <v>0</v>
      </c>
      <c r="CG60" s="21">
        <v>0</v>
      </c>
      <c r="CH60" s="21">
        <v>0</v>
      </c>
      <c r="CI60" s="21">
        <v>0</v>
      </c>
      <c r="CJ60" s="21">
        <v>0</v>
      </c>
      <c r="CK60" s="21">
        <v>0</v>
      </c>
      <c r="CL60" s="21">
        <v>0</v>
      </c>
      <c r="CM60" s="21">
        <v>0</v>
      </c>
      <c r="CN60" s="21">
        <v>0</v>
      </c>
      <c r="CO60" s="21">
        <v>0</v>
      </c>
      <c r="CP60" s="21">
        <v>1.5</v>
      </c>
    </row>
    <row r="61" spans="1:94">
      <c r="B61" s="16" t="s">
        <v>116</v>
      </c>
    </row>
    <row r="62" spans="1:94">
      <c r="B62" s="16" t="s">
        <v>91</v>
      </c>
    </row>
    <row r="63" spans="1:94" s="19" customFormat="1" ht="31.5">
      <c r="A63" s="19" t="str">
        <f>"47"</f>
        <v>47</v>
      </c>
      <c r="B63" s="20" t="s">
        <v>117</v>
      </c>
      <c r="C63" s="19" t="str">
        <f>"100"</f>
        <v>100</v>
      </c>
      <c r="D63" s="19">
        <v>1.5</v>
      </c>
      <c r="E63" s="19">
        <v>0</v>
      </c>
      <c r="F63" s="19">
        <v>4.4800000000000004</v>
      </c>
      <c r="G63" s="19">
        <v>5.0999999999999996</v>
      </c>
      <c r="H63" s="19">
        <v>9.25</v>
      </c>
      <c r="I63" s="43">
        <v>81.114963000000003</v>
      </c>
      <c r="J63" s="19">
        <v>0.63</v>
      </c>
      <c r="K63" s="19">
        <v>3.25</v>
      </c>
      <c r="L63" s="19">
        <v>0</v>
      </c>
      <c r="M63" s="19">
        <v>0</v>
      </c>
      <c r="N63" s="19">
        <v>7.42</v>
      </c>
      <c r="O63" s="19">
        <v>0.08</v>
      </c>
      <c r="P63" s="19">
        <v>1.75</v>
      </c>
      <c r="Q63" s="19">
        <v>0</v>
      </c>
      <c r="R63" s="19">
        <v>0</v>
      </c>
      <c r="S63" s="19">
        <v>0.91</v>
      </c>
      <c r="T63" s="19">
        <v>2.54</v>
      </c>
      <c r="U63" s="19">
        <v>753.75</v>
      </c>
      <c r="V63" s="19">
        <v>229.37</v>
      </c>
      <c r="W63" s="19">
        <v>37.07</v>
      </c>
      <c r="X63" s="19">
        <v>12.49</v>
      </c>
      <c r="Y63" s="19">
        <v>26.98</v>
      </c>
      <c r="Z63" s="19">
        <v>0.51</v>
      </c>
      <c r="AA63" s="19">
        <v>0</v>
      </c>
      <c r="AB63" s="19">
        <v>0</v>
      </c>
      <c r="AC63" s="19">
        <v>0</v>
      </c>
      <c r="AD63" s="19">
        <v>2.2999999999999998</v>
      </c>
      <c r="AE63" s="19">
        <v>0.02</v>
      </c>
      <c r="AF63" s="19">
        <v>0.01</v>
      </c>
      <c r="AG63" s="19">
        <v>0.28000000000000003</v>
      </c>
      <c r="AH63" s="19">
        <v>0.54</v>
      </c>
      <c r="AI63" s="19">
        <v>10.119999999999999</v>
      </c>
      <c r="AJ63" s="19">
        <v>0</v>
      </c>
      <c r="AK63" s="19">
        <v>0</v>
      </c>
      <c r="AL63" s="19">
        <v>0</v>
      </c>
      <c r="AM63" s="19">
        <v>0</v>
      </c>
      <c r="AN63" s="19">
        <v>0.01</v>
      </c>
      <c r="AO63" s="19">
        <v>0</v>
      </c>
      <c r="AP63" s="19">
        <v>0</v>
      </c>
      <c r="AQ63" s="19">
        <v>0</v>
      </c>
      <c r="AR63" s="19">
        <v>0</v>
      </c>
      <c r="AS63" s="19">
        <v>0</v>
      </c>
      <c r="AT63" s="19">
        <v>0.01</v>
      </c>
      <c r="AU63" s="19">
        <v>0.01</v>
      </c>
      <c r="AV63" s="19">
        <v>0.02</v>
      </c>
      <c r="AW63" s="19">
        <v>0</v>
      </c>
      <c r="AX63" s="19">
        <v>0.02</v>
      </c>
      <c r="AY63" s="19">
        <v>0</v>
      </c>
      <c r="AZ63" s="19">
        <v>0</v>
      </c>
      <c r="BA63" s="19">
        <v>0</v>
      </c>
      <c r="BB63" s="19">
        <v>0</v>
      </c>
      <c r="BC63" s="19">
        <v>0</v>
      </c>
      <c r="BD63" s="19">
        <v>0</v>
      </c>
      <c r="BE63" s="19">
        <v>0</v>
      </c>
      <c r="BF63" s="19">
        <v>0</v>
      </c>
      <c r="BG63" s="19">
        <v>0</v>
      </c>
      <c r="BH63" s="19">
        <v>0</v>
      </c>
      <c r="BI63" s="19">
        <v>0</v>
      </c>
      <c r="BJ63" s="19">
        <v>0</v>
      </c>
      <c r="BK63" s="19">
        <v>0.27</v>
      </c>
      <c r="BL63" s="19">
        <v>0</v>
      </c>
      <c r="BM63" s="19">
        <v>0.18</v>
      </c>
      <c r="BN63" s="19">
        <v>0.01</v>
      </c>
      <c r="BO63" s="19">
        <v>0.03</v>
      </c>
      <c r="BP63" s="19">
        <v>0</v>
      </c>
      <c r="BQ63" s="19">
        <v>0</v>
      </c>
      <c r="BR63" s="19">
        <v>0</v>
      </c>
      <c r="BS63" s="19">
        <v>1.04</v>
      </c>
      <c r="BT63" s="19">
        <v>0</v>
      </c>
      <c r="BU63" s="19">
        <v>0</v>
      </c>
      <c r="BV63" s="19">
        <v>2.96</v>
      </c>
      <c r="BW63" s="19">
        <v>0</v>
      </c>
      <c r="BX63" s="19">
        <v>0</v>
      </c>
      <c r="BY63" s="19">
        <v>0</v>
      </c>
      <c r="BZ63" s="19">
        <v>0</v>
      </c>
      <c r="CA63" s="19">
        <v>0</v>
      </c>
      <c r="CB63" s="19">
        <v>80.7</v>
      </c>
      <c r="CD63" s="19">
        <v>0</v>
      </c>
      <c r="CF63" s="19">
        <v>0</v>
      </c>
      <c r="CG63" s="19">
        <v>0</v>
      </c>
      <c r="CH63" s="19">
        <v>0</v>
      </c>
      <c r="CI63" s="19">
        <v>0</v>
      </c>
      <c r="CJ63" s="19">
        <v>0</v>
      </c>
      <c r="CK63" s="19">
        <v>0</v>
      </c>
      <c r="CL63" s="19">
        <v>0</v>
      </c>
      <c r="CM63" s="19">
        <v>0</v>
      </c>
      <c r="CN63" s="19">
        <v>0</v>
      </c>
      <c r="CO63" s="19">
        <v>5</v>
      </c>
      <c r="CP63" s="19">
        <v>0</v>
      </c>
    </row>
    <row r="64" spans="1:94" s="19" customFormat="1" ht="31.5">
      <c r="A64" s="19" t="str">
        <f>"16/2"</f>
        <v>16/2</v>
      </c>
      <c r="B64" s="20" t="s">
        <v>118</v>
      </c>
      <c r="C64" s="19" t="str">
        <f>"250"</f>
        <v>250</v>
      </c>
      <c r="D64" s="19">
        <v>6.03</v>
      </c>
      <c r="E64" s="19">
        <v>0</v>
      </c>
      <c r="F64" s="19">
        <v>5.49</v>
      </c>
      <c r="G64" s="19">
        <v>5.49</v>
      </c>
      <c r="H64" s="19">
        <v>23.94</v>
      </c>
      <c r="I64" s="43">
        <v>164.07036000000002</v>
      </c>
      <c r="J64" s="19">
        <v>0.73</v>
      </c>
      <c r="K64" s="19">
        <v>3.25</v>
      </c>
      <c r="L64" s="19">
        <v>0</v>
      </c>
      <c r="M64" s="19">
        <v>0</v>
      </c>
      <c r="N64" s="19">
        <v>3.08</v>
      </c>
      <c r="O64" s="19">
        <v>17.43</v>
      </c>
      <c r="P64" s="19">
        <v>3.43</v>
      </c>
      <c r="Q64" s="19">
        <v>0</v>
      </c>
      <c r="R64" s="19">
        <v>0</v>
      </c>
      <c r="S64" s="19">
        <v>0.18</v>
      </c>
      <c r="T64" s="19">
        <v>1.93</v>
      </c>
      <c r="U64" s="19">
        <v>203.05</v>
      </c>
      <c r="V64" s="19">
        <v>538.30999999999995</v>
      </c>
      <c r="W64" s="19">
        <v>31.39</v>
      </c>
      <c r="X64" s="19">
        <v>36.32</v>
      </c>
      <c r="Y64" s="19">
        <v>87.98</v>
      </c>
      <c r="Z64" s="19">
        <v>2.08</v>
      </c>
      <c r="AA64" s="19">
        <v>0</v>
      </c>
      <c r="AB64" s="19">
        <v>1363.05</v>
      </c>
      <c r="AC64" s="19">
        <v>252.28</v>
      </c>
      <c r="AD64" s="19">
        <v>2.4300000000000002</v>
      </c>
      <c r="AE64" s="19">
        <v>0.23</v>
      </c>
      <c r="AF64" s="19">
        <v>0.08</v>
      </c>
      <c r="AG64" s="19">
        <v>1.22</v>
      </c>
      <c r="AH64" s="19">
        <v>2.75</v>
      </c>
      <c r="AI64" s="19">
        <v>5.65</v>
      </c>
      <c r="AJ64" s="19">
        <v>0</v>
      </c>
      <c r="AK64" s="19">
        <v>197.96</v>
      </c>
      <c r="AL64" s="19">
        <v>213.64</v>
      </c>
      <c r="AM64" s="19">
        <v>359.42</v>
      </c>
      <c r="AN64" s="19">
        <v>345.21</v>
      </c>
      <c r="AO64" s="19">
        <v>47.41</v>
      </c>
      <c r="AP64" s="19">
        <v>193.06</v>
      </c>
      <c r="AQ64" s="19">
        <v>64.19</v>
      </c>
      <c r="AR64" s="19">
        <v>226.87</v>
      </c>
      <c r="AS64" s="19">
        <v>219.77</v>
      </c>
      <c r="AT64" s="19">
        <v>419.77</v>
      </c>
      <c r="AU64" s="19">
        <v>495.91</v>
      </c>
      <c r="AV64" s="19">
        <v>100.47</v>
      </c>
      <c r="AW64" s="19">
        <v>214.87</v>
      </c>
      <c r="AX64" s="19">
        <v>785.46</v>
      </c>
      <c r="AY64" s="19">
        <v>0</v>
      </c>
      <c r="AZ64" s="19">
        <v>151.41</v>
      </c>
      <c r="BA64" s="19">
        <v>184.64</v>
      </c>
      <c r="BB64" s="19">
        <v>155.82</v>
      </c>
      <c r="BC64" s="19">
        <v>58.43</v>
      </c>
      <c r="BD64" s="19">
        <v>0</v>
      </c>
      <c r="BE64" s="19">
        <v>0</v>
      </c>
      <c r="BF64" s="19">
        <v>0</v>
      </c>
      <c r="BG64" s="19">
        <v>0</v>
      </c>
      <c r="BH64" s="19">
        <v>0</v>
      </c>
      <c r="BI64" s="19">
        <v>0</v>
      </c>
      <c r="BJ64" s="19">
        <v>0</v>
      </c>
      <c r="BK64" s="19">
        <v>0.39</v>
      </c>
      <c r="BL64" s="19">
        <v>0</v>
      </c>
      <c r="BM64" s="19">
        <v>0.28999999999999998</v>
      </c>
      <c r="BN64" s="19">
        <v>0.02</v>
      </c>
      <c r="BO64" s="19">
        <v>0.03</v>
      </c>
      <c r="BP64" s="19">
        <v>0</v>
      </c>
      <c r="BQ64" s="19">
        <v>0</v>
      </c>
      <c r="BR64" s="19">
        <v>0</v>
      </c>
      <c r="BS64" s="19">
        <v>1.33</v>
      </c>
      <c r="BT64" s="19">
        <v>0</v>
      </c>
      <c r="BU64" s="19">
        <v>0</v>
      </c>
      <c r="BV64" s="19">
        <v>3.13</v>
      </c>
      <c r="BW64" s="19">
        <v>0.02</v>
      </c>
      <c r="BX64" s="19">
        <v>0</v>
      </c>
      <c r="BY64" s="19">
        <v>0</v>
      </c>
      <c r="BZ64" s="19">
        <v>0</v>
      </c>
      <c r="CA64" s="19">
        <v>0</v>
      </c>
      <c r="CB64" s="19">
        <v>241.53</v>
      </c>
      <c r="CD64" s="19">
        <v>227.18</v>
      </c>
      <c r="CF64" s="19">
        <v>0</v>
      </c>
      <c r="CG64" s="19">
        <v>0</v>
      </c>
      <c r="CH64" s="19">
        <v>0</v>
      </c>
      <c r="CI64" s="19">
        <v>0</v>
      </c>
      <c r="CJ64" s="19">
        <v>0</v>
      </c>
      <c r="CK64" s="19">
        <v>0</v>
      </c>
      <c r="CL64" s="19">
        <v>0</v>
      </c>
      <c r="CM64" s="19">
        <v>0</v>
      </c>
      <c r="CN64" s="19">
        <v>0</v>
      </c>
      <c r="CO64" s="19">
        <v>0</v>
      </c>
      <c r="CP64" s="19">
        <v>0.5</v>
      </c>
    </row>
    <row r="65" spans="1:94" s="19" customFormat="1" ht="47.25">
      <c r="A65" s="19" t="str">
        <f>"53/8"</f>
        <v>53/8</v>
      </c>
      <c r="B65" s="20" t="s">
        <v>119</v>
      </c>
      <c r="C65" s="19" t="str">
        <f>"250"</f>
        <v>250</v>
      </c>
      <c r="D65" s="19">
        <v>16.41</v>
      </c>
      <c r="E65" s="19">
        <v>12.12</v>
      </c>
      <c r="F65" s="19">
        <v>33.21</v>
      </c>
      <c r="G65" s="19">
        <v>2.9</v>
      </c>
      <c r="H65" s="19">
        <v>36.549999999999997</v>
      </c>
      <c r="I65" s="43">
        <v>508.24432999999993</v>
      </c>
      <c r="J65" s="19">
        <v>12.42</v>
      </c>
      <c r="K65" s="19">
        <v>1.41</v>
      </c>
      <c r="L65" s="19">
        <v>0</v>
      </c>
      <c r="M65" s="19">
        <v>0</v>
      </c>
      <c r="N65" s="19">
        <v>3.43</v>
      </c>
      <c r="O65" s="19">
        <v>30.04</v>
      </c>
      <c r="P65" s="19">
        <v>3.08</v>
      </c>
      <c r="Q65" s="19">
        <v>0</v>
      </c>
      <c r="R65" s="19">
        <v>0</v>
      </c>
      <c r="S65" s="19">
        <v>0.46</v>
      </c>
      <c r="T65" s="19">
        <v>4.3600000000000003</v>
      </c>
      <c r="U65" s="19">
        <v>452.35</v>
      </c>
      <c r="V65" s="19">
        <v>1323.25</v>
      </c>
      <c r="W65" s="19">
        <v>33.729999999999997</v>
      </c>
      <c r="X65" s="19">
        <v>62.66</v>
      </c>
      <c r="Y65" s="19">
        <v>240.55</v>
      </c>
      <c r="Z65" s="19">
        <v>3.12</v>
      </c>
      <c r="AA65" s="19">
        <v>19.5</v>
      </c>
      <c r="AB65" s="19">
        <v>49.6</v>
      </c>
      <c r="AC65" s="19">
        <v>42.1</v>
      </c>
      <c r="AD65" s="19">
        <v>1.52</v>
      </c>
      <c r="AE65" s="19">
        <v>0.5</v>
      </c>
      <c r="AF65" s="19">
        <v>0.24</v>
      </c>
      <c r="AG65" s="19">
        <v>3.98</v>
      </c>
      <c r="AH65" s="19">
        <v>8.84</v>
      </c>
      <c r="AI65" s="19">
        <v>18</v>
      </c>
      <c r="AJ65" s="19">
        <v>0</v>
      </c>
      <c r="AK65" s="19">
        <v>626.89</v>
      </c>
      <c r="AL65" s="19">
        <v>534.34</v>
      </c>
      <c r="AM65" s="19">
        <v>965.43</v>
      </c>
      <c r="AN65" s="19">
        <v>1100.3699999999999</v>
      </c>
      <c r="AO65" s="19">
        <v>298.58999999999997</v>
      </c>
      <c r="AP65" s="19">
        <v>605.41</v>
      </c>
      <c r="AQ65" s="19">
        <v>196.6</v>
      </c>
      <c r="AR65" s="19">
        <v>553.57000000000005</v>
      </c>
      <c r="AS65" s="19">
        <v>736.31</v>
      </c>
      <c r="AT65" s="19">
        <v>1030.1099999999999</v>
      </c>
      <c r="AU65" s="19">
        <v>1199.3499999999999</v>
      </c>
      <c r="AV65" s="19">
        <v>478.99</v>
      </c>
      <c r="AW65" s="19">
        <v>628.11</v>
      </c>
      <c r="AX65" s="19">
        <v>2217.4299999999998</v>
      </c>
      <c r="AY65" s="19">
        <v>128.5</v>
      </c>
      <c r="AZ65" s="19">
        <v>571.71</v>
      </c>
      <c r="BA65" s="19">
        <v>561.47</v>
      </c>
      <c r="BB65" s="19">
        <v>477.43</v>
      </c>
      <c r="BC65" s="19">
        <v>178.74</v>
      </c>
      <c r="BD65" s="19">
        <v>0.12</v>
      </c>
      <c r="BE65" s="19">
        <v>0.05</v>
      </c>
      <c r="BF65" s="19">
        <v>0.03</v>
      </c>
      <c r="BG65" s="19">
        <v>7.0000000000000007E-2</v>
      </c>
      <c r="BH65" s="19">
        <v>0.08</v>
      </c>
      <c r="BI65" s="19">
        <v>0.35</v>
      </c>
      <c r="BJ65" s="19">
        <v>0</v>
      </c>
      <c r="BK65" s="19">
        <v>1.22</v>
      </c>
      <c r="BL65" s="19">
        <v>0</v>
      </c>
      <c r="BM65" s="19">
        <v>0.4</v>
      </c>
      <c r="BN65" s="19">
        <v>0.01</v>
      </c>
      <c r="BO65" s="19">
        <v>0.01</v>
      </c>
      <c r="BP65" s="19">
        <v>0</v>
      </c>
      <c r="BQ65" s="19">
        <v>7.0000000000000007E-2</v>
      </c>
      <c r="BR65" s="19">
        <v>0.11</v>
      </c>
      <c r="BS65" s="19">
        <v>1.52</v>
      </c>
      <c r="BT65" s="19">
        <v>0</v>
      </c>
      <c r="BU65" s="19">
        <v>0</v>
      </c>
      <c r="BV65" s="19">
        <v>1.41</v>
      </c>
      <c r="BW65" s="19">
        <v>0</v>
      </c>
      <c r="BX65" s="19">
        <v>0</v>
      </c>
      <c r="BY65" s="19">
        <v>0</v>
      </c>
      <c r="BZ65" s="19">
        <v>0</v>
      </c>
      <c r="CA65" s="19">
        <v>0</v>
      </c>
      <c r="CB65" s="19">
        <v>227.68</v>
      </c>
      <c r="CD65" s="19">
        <v>27.77</v>
      </c>
      <c r="CF65" s="19">
        <v>0</v>
      </c>
      <c r="CG65" s="19">
        <v>0</v>
      </c>
      <c r="CH65" s="19">
        <v>0</v>
      </c>
      <c r="CI65" s="19">
        <v>0</v>
      </c>
      <c r="CJ65" s="19">
        <v>0</v>
      </c>
      <c r="CK65" s="19">
        <v>0</v>
      </c>
      <c r="CL65" s="19">
        <v>0</v>
      </c>
      <c r="CM65" s="19">
        <v>0</v>
      </c>
      <c r="CN65" s="19">
        <v>0</v>
      </c>
      <c r="CO65" s="19">
        <v>0</v>
      </c>
      <c r="CP65" s="19">
        <v>1</v>
      </c>
    </row>
    <row r="66" spans="1:94" s="19" customFormat="1">
      <c r="A66" s="19" t="str">
        <f>"6/10"</f>
        <v>6/10</v>
      </c>
      <c r="B66" s="20" t="s">
        <v>96</v>
      </c>
      <c r="C66" s="19" t="str">
        <f>"200"</f>
        <v>200</v>
      </c>
      <c r="D66" s="19">
        <v>1.02</v>
      </c>
      <c r="E66" s="19">
        <v>0</v>
      </c>
      <c r="F66" s="19">
        <v>0.06</v>
      </c>
      <c r="G66" s="19">
        <v>0.06</v>
      </c>
      <c r="H66" s="19">
        <v>23.18</v>
      </c>
      <c r="I66" s="43">
        <v>87.598919999999993</v>
      </c>
      <c r="J66" s="19">
        <v>0.02</v>
      </c>
      <c r="K66" s="19">
        <v>0</v>
      </c>
      <c r="L66" s="19">
        <v>0</v>
      </c>
      <c r="M66" s="19">
        <v>0</v>
      </c>
      <c r="N66" s="19">
        <v>19.190000000000001</v>
      </c>
      <c r="O66" s="19">
        <v>0.56999999999999995</v>
      </c>
      <c r="P66" s="19">
        <v>3.42</v>
      </c>
      <c r="Q66" s="19">
        <v>0</v>
      </c>
      <c r="R66" s="19">
        <v>0</v>
      </c>
      <c r="S66" s="19">
        <v>0.3</v>
      </c>
      <c r="T66" s="19">
        <v>0.81</v>
      </c>
      <c r="U66" s="19">
        <v>3.47</v>
      </c>
      <c r="V66" s="19">
        <v>340.26</v>
      </c>
      <c r="W66" s="19">
        <v>31.33</v>
      </c>
      <c r="X66" s="19">
        <v>19.95</v>
      </c>
      <c r="Y66" s="19">
        <v>27.16</v>
      </c>
      <c r="Z66" s="19">
        <v>0.65</v>
      </c>
      <c r="AA66" s="19">
        <v>0</v>
      </c>
      <c r="AB66" s="19">
        <v>630</v>
      </c>
      <c r="AC66" s="19">
        <v>116.6</v>
      </c>
      <c r="AD66" s="19">
        <v>1.1000000000000001</v>
      </c>
      <c r="AE66" s="19">
        <v>0.02</v>
      </c>
      <c r="AF66" s="19">
        <v>0.04</v>
      </c>
      <c r="AG66" s="19">
        <v>0.51</v>
      </c>
      <c r="AH66" s="19">
        <v>0.78</v>
      </c>
      <c r="AI66" s="19">
        <v>0.32</v>
      </c>
      <c r="AJ66" s="19">
        <v>0</v>
      </c>
      <c r="AK66" s="19">
        <v>0</v>
      </c>
      <c r="AL66" s="19">
        <v>0</v>
      </c>
      <c r="AM66" s="19">
        <v>0.01</v>
      </c>
      <c r="AN66" s="19">
        <v>0.02</v>
      </c>
      <c r="AO66" s="19">
        <v>0</v>
      </c>
      <c r="AP66" s="19">
        <v>0.01</v>
      </c>
      <c r="AQ66" s="19">
        <v>0</v>
      </c>
      <c r="AR66" s="19">
        <v>0.01</v>
      </c>
      <c r="AS66" s="19">
        <v>0.01</v>
      </c>
      <c r="AT66" s="19">
        <v>0.01</v>
      </c>
      <c r="AU66" s="19">
        <v>0.06</v>
      </c>
      <c r="AV66" s="19">
        <v>0</v>
      </c>
      <c r="AW66" s="19">
        <v>0.01</v>
      </c>
      <c r="AX66" s="19">
        <v>0.03</v>
      </c>
      <c r="AY66" s="19">
        <v>0</v>
      </c>
      <c r="AZ66" s="19">
        <v>0.02</v>
      </c>
      <c r="BA66" s="19">
        <v>0.01</v>
      </c>
      <c r="BB66" s="19">
        <v>0.01</v>
      </c>
      <c r="BC66" s="19">
        <v>0</v>
      </c>
      <c r="BD66" s="19">
        <v>0</v>
      </c>
      <c r="BE66" s="19">
        <v>0</v>
      </c>
      <c r="BF66" s="19">
        <v>0</v>
      </c>
      <c r="BG66" s="19">
        <v>0</v>
      </c>
      <c r="BH66" s="19">
        <v>0</v>
      </c>
      <c r="BI66" s="19">
        <v>0</v>
      </c>
      <c r="BJ66" s="19">
        <v>0</v>
      </c>
      <c r="BK66" s="19">
        <v>0</v>
      </c>
      <c r="BL66" s="19">
        <v>0</v>
      </c>
      <c r="BM66" s="19">
        <v>0</v>
      </c>
      <c r="BN66" s="19">
        <v>0</v>
      </c>
      <c r="BO66" s="19">
        <v>0</v>
      </c>
      <c r="BP66" s="19">
        <v>0</v>
      </c>
      <c r="BQ66" s="19">
        <v>0</v>
      </c>
      <c r="BR66" s="19">
        <v>0</v>
      </c>
      <c r="BS66" s="19">
        <v>0.01</v>
      </c>
      <c r="BT66" s="19">
        <v>0</v>
      </c>
      <c r="BU66" s="19">
        <v>0</v>
      </c>
      <c r="BV66" s="19">
        <v>0.01</v>
      </c>
      <c r="BW66" s="19">
        <v>0</v>
      </c>
      <c r="BX66" s="19">
        <v>0</v>
      </c>
      <c r="BY66" s="19">
        <v>0</v>
      </c>
      <c r="BZ66" s="19">
        <v>0</v>
      </c>
      <c r="CA66" s="19">
        <v>0</v>
      </c>
      <c r="CB66" s="19">
        <v>214.01</v>
      </c>
      <c r="CD66" s="19">
        <v>105</v>
      </c>
      <c r="CF66" s="19">
        <v>0</v>
      </c>
      <c r="CG66" s="19">
        <v>0</v>
      </c>
      <c r="CH66" s="19">
        <v>0</v>
      </c>
      <c r="CI66" s="19">
        <v>0</v>
      </c>
      <c r="CJ66" s="19">
        <v>0</v>
      </c>
      <c r="CK66" s="19">
        <v>0</v>
      </c>
      <c r="CL66" s="19">
        <v>0</v>
      </c>
      <c r="CM66" s="19">
        <v>0</v>
      </c>
      <c r="CN66" s="19">
        <v>0</v>
      </c>
      <c r="CO66" s="19">
        <v>10</v>
      </c>
      <c r="CP66" s="19">
        <v>0</v>
      </c>
    </row>
    <row r="67" spans="1:94" s="19" customFormat="1">
      <c r="A67" s="19" t="str">
        <f>"-"</f>
        <v>-</v>
      </c>
      <c r="B67" s="20" t="s">
        <v>97</v>
      </c>
      <c r="C67" s="19" t="str">
        <f>"31"</f>
        <v>31</v>
      </c>
      <c r="D67" s="19">
        <v>2.0499999999999998</v>
      </c>
      <c r="E67" s="19">
        <v>0</v>
      </c>
      <c r="F67" s="19">
        <v>0.37</v>
      </c>
      <c r="G67" s="19">
        <v>0.37</v>
      </c>
      <c r="H67" s="19">
        <v>12.93</v>
      </c>
      <c r="I67" s="43">
        <v>59.947799999999994</v>
      </c>
      <c r="J67" s="19">
        <v>0.06</v>
      </c>
      <c r="K67" s="19">
        <v>0</v>
      </c>
      <c r="L67" s="19">
        <v>0</v>
      </c>
      <c r="M67" s="19">
        <v>0</v>
      </c>
      <c r="N67" s="19">
        <v>0.37</v>
      </c>
      <c r="O67" s="19">
        <v>9.98</v>
      </c>
      <c r="P67" s="19">
        <v>2.57</v>
      </c>
      <c r="Q67" s="19">
        <v>0</v>
      </c>
      <c r="R67" s="19">
        <v>0</v>
      </c>
      <c r="S67" s="19">
        <v>0.31</v>
      </c>
      <c r="T67" s="19">
        <v>0.78</v>
      </c>
      <c r="U67" s="19">
        <v>189.1</v>
      </c>
      <c r="V67" s="19">
        <v>75.95</v>
      </c>
      <c r="W67" s="19">
        <v>10.85</v>
      </c>
      <c r="X67" s="19">
        <v>14.57</v>
      </c>
      <c r="Y67" s="19">
        <v>48.98</v>
      </c>
      <c r="Z67" s="19">
        <v>1.21</v>
      </c>
      <c r="AA67" s="19">
        <v>0</v>
      </c>
      <c r="AB67" s="19">
        <v>1.55</v>
      </c>
      <c r="AC67" s="19">
        <v>0.31</v>
      </c>
      <c r="AD67" s="19">
        <v>0.43</v>
      </c>
      <c r="AE67" s="19">
        <v>0.06</v>
      </c>
      <c r="AF67" s="19">
        <v>0.02</v>
      </c>
      <c r="AG67" s="19">
        <v>0.22</v>
      </c>
      <c r="AH67" s="19">
        <v>0.62</v>
      </c>
      <c r="AI67" s="19">
        <v>0</v>
      </c>
      <c r="AJ67" s="19">
        <v>0</v>
      </c>
      <c r="AK67" s="19">
        <v>0</v>
      </c>
      <c r="AL67" s="19">
        <v>0</v>
      </c>
      <c r="AM67" s="19">
        <v>132.37</v>
      </c>
      <c r="AN67" s="19">
        <v>69.13</v>
      </c>
      <c r="AO67" s="19">
        <v>28.83</v>
      </c>
      <c r="AP67" s="19">
        <v>61.38</v>
      </c>
      <c r="AQ67" s="19">
        <v>24.8</v>
      </c>
      <c r="AR67" s="19">
        <v>115.01</v>
      </c>
      <c r="AS67" s="19">
        <v>92.07</v>
      </c>
      <c r="AT67" s="19">
        <v>90.21</v>
      </c>
      <c r="AU67" s="19">
        <v>143.84</v>
      </c>
      <c r="AV67" s="19">
        <v>38.44</v>
      </c>
      <c r="AW67" s="19">
        <v>96.1</v>
      </c>
      <c r="AX67" s="19">
        <v>473.99</v>
      </c>
      <c r="AY67" s="19">
        <v>0</v>
      </c>
      <c r="AZ67" s="19">
        <v>163.06</v>
      </c>
      <c r="BA67" s="19">
        <v>90.21</v>
      </c>
      <c r="BB67" s="19">
        <v>55.8</v>
      </c>
      <c r="BC67" s="19">
        <v>40.299999999999997</v>
      </c>
      <c r="BD67" s="19">
        <v>0</v>
      </c>
      <c r="BE67" s="19">
        <v>0</v>
      </c>
      <c r="BF67" s="19">
        <v>0</v>
      </c>
      <c r="BG67" s="19">
        <v>0</v>
      </c>
      <c r="BH67" s="19">
        <v>0</v>
      </c>
      <c r="BI67" s="19">
        <v>0</v>
      </c>
      <c r="BJ67" s="19">
        <v>0</v>
      </c>
      <c r="BK67" s="19">
        <v>0.04</v>
      </c>
      <c r="BL67" s="19">
        <v>0</v>
      </c>
      <c r="BM67" s="19">
        <v>0</v>
      </c>
      <c r="BN67" s="19">
        <v>0.01</v>
      </c>
      <c r="BO67" s="19">
        <v>0</v>
      </c>
      <c r="BP67" s="19">
        <v>0</v>
      </c>
      <c r="BQ67" s="19">
        <v>0</v>
      </c>
      <c r="BR67" s="19">
        <v>0</v>
      </c>
      <c r="BS67" s="19">
        <v>0.03</v>
      </c>
      <c r="BT67" s="19">
        <v>0</v>
      </c>
      <c r="BU67" s="19">
        <v>0</v>
      </c>
      <c r="BV67" s="19">
        <v>0.15</v>
      </c>
      <c r="BW67" s="19">
        <v>0.02</v>
      </c>
      <c r="BX67" s="19">
        <v>0</v>
      </c>
      <c r="BY67" s="19">
        <v>0</v>
      </c>
      <c r="BZ67" s="19">
        <v>0</v>
      </c>
      <c r="CA67" s="19">
        <v>0</v>
      </c>
      <c r="CB67" s="19">
        <v>14.57</v>
      </c>
      <c r="CD67" s="19">
        <v>0.26</v>
      </c>
      <c r="CF67" s="19">
        <v>0</v>
      </c>
      <c r="CG67" s="19">
        <v>0</v>
      </c>
      <c r="CH67" s="19">
        <v>0</v>
      </c>
      <c r="CI67" s="19">
        <v>0</v>
      </c>
      <c r="CJ67" s="19">
        <v>0</v>
      </c>
      <c r="CK67" s="19">
        <v>0</v>
      </c>
      <c r="CL67" s="19">
        <v>0</v>
      </c>
      <c r="CM67" s="19">
        <v>0</v>
      </c>
      <c r="CN67" s="19">
        <v>0</v>
      </c>
      <c r="CO67" s="19">
        <v>0</v>
      </c>
      <c r="CP67" s="19">
        <v>0</v>
      </c>
    </row>
    <row r="68" spans="1:94" s="17" customFormat="1">
      <c r="A68" s="17" t="str">
        <f>"-"</f>
        <v>-</v>
      </c>
      <c r="B68" s="18" t="s">
        <v>98</v>
      </c>
      <c r="C68" s="17" t="str">
        <f>"62"</f>
        <v>62</v>
      </c>
      <c r="D68" s="17">
        <v>4.0999999999999996</v>
      </c>
      <c r="E68" s="17">
        <v>0</v>
      </c>
      <c r="F68" s="17">
        <v>0.41</v>
      </c>
      <c r="G68" s="17">
        <v>0.41</v>
      </c>
      <c r="H68" s="17">
        <v>29.08</v>
      </c>
      <c r="I68" s="48">
        <v>138.81861999999998</v>
      </c>
      <c r="J68" s="17">
        <v>0</v>
      </c>
      <c r="K68" s="17">
        <v>0</v>
      </c>
      <c r="L68" s="17">
        <v>0</v>
      </c>
      <c r="M68" s="17">
        <v>0</v>
      </c>
      <c r="N68" s="17">
        <v>0.68</v>
      </c>
      <c r="O68" s="17">
        <v>28.27</v>
      </c>
      <c r="P68" s="17">
        <v>0.12</v>
      </c>
      <c r="Q68" s="17">
        <v>0</v>
      </c>
      <c r="R68" s="17">
        <v>0</v>
      </c>
      <c r="S68" s="17">
        <v>0</v>
      </c>
      <c r="T68" s="17">
        <v>1.1200000000000001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17">
        <v>0</v>
      </c>
      <c r="AB68" s="17">
        <v>0</v>
      </c>
      <c r="AC68" s="17">
        <v>0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315.55</v>
      </c>
      <c r="AN68" s="17">
        <v>104.64</v>
      </c>
      <c r="AO68" s="17">
        <v>62.03</v>
      </c>
      <c r="AP68" s="17">
        <v>124.06</v>
      </c>
      <c r="AQ68" s="17">
        <v>46.93</v>
      </c>
      <c r="AR68" s="17">
        <v>224.39</v>
      </c>
      <c r="AS68" s="17">
        <v>139.16999999999999</v>
      </c>
      <c r="AT68" s="17">
        <v>194.18</v>
      </c>
      <c r="AU68" s="17">
        <v>160.19999999999999</v>
      </c>
      <c r="AV68" s="17">
        <v>84.15</v>
      </c>
      <c r="AW68" s="17">
        <v>148.87</v>
      </c>
      <c r="AX68" s="17">
        <v>1244.94</v>
      </c>
      <c r="AY68" s="17">
        <v>0</v>
      </c>
      <c r="AZ68" s="17">
        <v>405.63</v>
      </c>
      <c r="BA68" s="17">
        <v>176.38</v>
      </c>
      <c r="BB68" s="17">
        <v>117.05</v>
      </c>
      <c r="BC68" s="17">
        <v>92.78</v>
      </c>
      <c r="BD68" s="17">
        <v>0</v>
      </c>
      <c r="BE68" s="17">
        <v>0</v>
      </c>
      <c r="BF68" s="17">
        <v>0</v>
      </c>
      <c r="BG68" s="17">
        <v>0</v>
      </c>
      <c r="BH68" s="17">
        <v>0</v>
      </c>
      <c r="BI68" s="17">
        <v>0</v>
      </c>
      <c r="BJ68" s="17">
        <v>0</v>
      </c>
      <c r="BK68" s="17">
        <v>0.05</v>
      </c>
      <c r="BL68" s="17">
        <v>0</v>
      </c>
      <c r="BM68" s="17">
        <v>0</v>
      </c>
      <c r="BN68" s="17">
        <v>0</v>
      </c>
      <c r="BO68" s="17">
        <v>0</v>
      </c>
      <c r="BP68" s="17">
        <v>0</v>
      </c>
      <c r="BQ68" s="17">
        <v>0</v>
      </c>
      <c r="BR68" s="17">
        <v>0</v>
      </c>
      <c r="BS68" s="17">
        <v>0.04</v>
      </c>
      <c r="BT68" s="17">
        <v>0</v>
      </c>
      <c r="BU68" s="17">
        <v>0</v>
      </c>
      <c r="BV68" s="17">
        <v>0.17</v>
      </c>
      <c r="BW68" s="17">
        <v>0.01</v>
      </c>
      <c r="BX68" s="17">
        <v>0</v>
      </c>
      <c r="BY68" s="17">
        <v>0</v>
      </c>
      <c r="BZ68" s="17">
        <v>0</v>
      </c>
      <c r="CA68" s="17">
        <v>0</v>
      </c>
      <c r="CB68" s="17">
        <v>24.24</v>
      </c>
      <c r="CD68" s="17">
        <v>0</v>
      </c>
      <c r="CF68" s="17">
        <v>0</v>
      </c>
      <c r="CG68" s="17">
        <v>0</v>
      </c>
      <c r="CH68" s="17">
        <v>0</v>
      </c>
      <c r="CI68" s="17">
        <v>0</v>
      </c>
      <c r="CJ68" s="17">
        <v>0</v>
      </c>
      <c r="CK68" s="17">
        <v>0</v>
      </c>
      <c r="CL68" s="17">
        <v>0</v>
      </c>
      <c r="CM68" s="17">
        <v>0</v>
      </c>
      <c r="CN68" s="17">
        <v>0</v>
      </c>
      <c r="CO68" s="17">
        <v>0</v>
      </c>
      <c r="CP68" s="17">
        <v>0</v>
      </c>
    </row>
    <row r="69" spans="1:94" s="21" customFormat="1">
      <c r="B69" s="22" t="s">
        <v>99</v>
      </c>
      <c r="C69" s="21">
        <v>893</v>
      </c>
      <c r="D69" s="21">
        <v>31.1</v>
      </c>
      <c r="E69" s="21">
        <v>12.12</v>
      </c>
      <c r="F69" s="21">
        <v>44.02</v>
      </c>
      <c r="G69" s="21">
        <v>14.32</v>
      </c>
      <c r="H69" s="21">
        <v>134.91999999999999</v>
      </c>
      <c r="I69" s="49">
        <v>1039.79</v>
      </c>
      <c r="J69" s="21">
        <v>13.85</v>
      </c>
      <c r="K69" s="21">
        <v>7.91</v>
      </c>
      <c r="L69" s="21">
        <v>0</v>
      </c>
      <c r="M69" s="21">
        <v>0</v>
      </c>
      <c r="N69" s="21">
        <v>34.17</v>
      </c>
      <c r="O69" s="21">
        <v>86.38</v>
      </c>
      <c r="P69" s="21">
        <v>14.37</v>
      </c>
      <c r="Q69" s="21">
        <v>0</v>
      </c>
      <c r="R69" s="21">
        <v>0</v>
      </c>
      <c r="S69" s="21">
        <v>2.16</v>
      </c>
      <c r="T69" s="21">
        <v>11.53</v>
      </c>
      <c r="U69" s="21">
        <v>1601.71</v>
      </c>
      <c r="V69" s="21">
        <v>2507.14</v>
      </c>
      <c r="W69" s="21">
        <v>144.38</v>
      </c>
      <c r="X69" s="21">
        <v>145.99</v>
      </c>
      <c r="Y69" s="21">
        <v>431.64</v>
      </c>
      <c r="Z69" s="21">
        <v>7.56</v>
      </c>
      <c r="AA69" s="21">
        <v>19.5</v>
      </c>
      <c r="AB69" s="21">
        <v>2044.2</v>
      </c>
      <c r="AC69" s="21">
        <v>411.29</v>
      </c>
      <c r="AD69" s="21">
        <v>7.79</v>
      </c>
      <c r="AE69" s="21">
        <v>0.81</v>
      </c>
      <c r="AF69" s="21">
        <v>0.39</v>
      </c>
      <c r="AG69" s="21">
        <v>6.2</v>
      </c>
      <c r="AH69" s="21">
        <v>13.53</v>
      </c>
      <c r="AI69" s="21">
        <v>34.090000000000003</v>
      </c>
      <c r="AJ69" s="21">
        <v>0</v>
      </c>
      <c r="AK69" s="21">
        <v>824.85</v>
      </c>
      <c r="AL69" s="21">
        <v>747.99</v>
      </c>
      <c r="AM69" s="21">
        <v>1772.79</v>
      </c>
      <c r="AN69" s="21">
        <v>1619.38</v>
      </c>
      <c r="AO69" s="21">
        <v>436.86</v>
      </c>
      <c r="AP69" s="21">
        <v>983.93</v>
      </c>
      <c r="AQ69" s="21">
        <v>332.53</v>
      </c>
      <c r="AR69" s="21">
        <v>1119.8599999999999</v>
      </c>
      <c r="AS69" s="21">
        <v>1187.32</v>
      </c>
      <c r="AT69" s="21">
        <v>1734.31</v>
      </c>
      <c r="AU69" s="21">
        <v>1999.37</v>
      </c>
      <c r="AV69" s="21">
        <v>702.07</v>
      </c>
      <c r="AW69" s="21">
        <v>1087.97</v>
      </c>
      <c r="AX69" s="21">
        <v>4721.8599999999997</v>
      </c>
      <c r="AY69" s="21">
        <v>128.5</v>
      </c>
      <c r="AZ69" s="21">
        <v>1291.83</v>
      </c>
      <c r="BA69" s="21">
        <v>1012.71</v>
      </c>
      <c r="BB69" s="21">
        <v>806.11</v>
      </c>
      <c r="BC69" s="21">
        <v>370.26</v>
      </c>
      <c r="BD69" s="21">
        <v>0.12</v>
      </c>
      <c r="BE69" s="21">
        <v>0.05</v>
      </c>
      <c r="BF69" s="21">
        <v>0.03</v>
      </c>
      <c r="BG69" s="21">
        <v>7.0000000000000007E-2</v>
      </c>
      <c r="BH69" s="21">
        <v>0.08</v>
      </c>
      <c r="BI69" s="21">
        <v>0.35</v>
      </c>
      <c r="BJ69" s="21">
        <v>0</v>
      </c>
      <c r="BK69" s="21">
        <v>1.98</v>
      </c>
      <c r="BL69" s="21">
        <v>0</v>
      </c>
      <c r="BM69" s="21">
        <v>0.88</v>
      </c>
      <c r="BN69" s="21">
        <v>0.04</v>
      </c>
      <c r="BO69" s="21">
        <v>0.08</v>
      </c>
      <c r="BP69" s="21">
        <v>0</v>
      </c>
      <c r="BQ69" s="21">
        <v>7.0000000000000007E-2</v>
      </c>
      <c r="BR69" s="21">
        <v>0.12</v>
      </c>
      <c r="BS69" s="21">
        <v>3.99</v>
      </c>
      <c r="BT69" s="21">
        <v>0</v>
      </c>
      <c r="BU69" s="21">
        <v>0</v>
      </c>
      <c r="BV69" s="21">
        <v>7.82</v>
      </c>
      <c r="BW69" s="21">
        <v>0.06</v>
      </c>
      <c r="BX69" s="21">
        <v>0</v>
      </c>
      <c r="BY69" s="21">
        <v>0</v>
      </c>
      <c r="BZ69" s="21">
        <v>0</v>
      </c>
      <c r="CA69" s="21">
        <v>0</v>
      </c>
      <c r="CB69" s="21">
        <v>802.73</v>
      </c>
      <c r="CC69" s="21">
        <f>$I$69/$I$70*100</f>
        <v>100</v>
      </c>
      <c r="CD69" s="21">
        <v>360.2</v>
      </c>
      <c r="CF69" s="21">
        <v>0</v>
      </c>
      <c r="CG69" s="21">
        <v>0</v>
      </c>
      <c r="CH69" s="21">
        <v>0</v>
      </c>
      <c r="CI69" s="21">
        <v>0</v>
      </c>
      <c r="CJ69" s="21">
        <v>0</v>
      </c>
      <c r="CK69" s="21">
        <v>0</v>
      </c>
      <c r="CL69" s="21">
        <v>0</v>
      </c>
      <c r="CM69" s="21">
        <v>0</v>
      </c>
      <c r="CN69" s="21">
        <v>0</v>
      </c>
      <c r="CO69" s="21">
        <v>15</v>
      </c>
      <c r="CP69" s="21">
        <v>1.5</v>
      </c>
    </row>
    <row r="70" spans="1:94" s="21" customFormat="1">
      <c r="B70" s="22" t="s">
        <v>89</v>
      </c>
      <c r="D70" s="21">
        <v>31.1</v>
      </c>
      <c r="E70" s="21">
        <v>12.12</v>
      </c>
      <c r="F70" s="21">
        <v>44.02</v>
      </c>
      <c r="G70" s="21">
        <v>14.32</v>
      </c>
      <c r="H70" s="21">
        <v>134.91999999999999</v>
      </c>
      <c r="I70" s="49">
        <v>1039.79</v>
      </c>
      <c r="J70" s="21">
        <v>13.85</v>
      </c>
      <c r="K70" s="21">
        <v>7.91</v>
      </c>
      <c r="L70" s="21">
        <v>0</v>
      </c>
      <c r="M70" s="21">
        <v>0</v>
      </c>
      <c r="N70" s="21">
        <v>34.17</v>
      </c>
      <c r="O70" s="21">
        <v>86.38</v>
      </c>
      <c r="P70" s="21">
        <v>14.37</v>
      </c>
      <c r="Q70" s="21">
        <v>0</v>
      </c>
      <c r="R70" s="21">
        <v>0</v>
      </c>
      <c r="S70" s="21">
        <v>2.16</v>
      </c>
      <c r="T70" s="21">
        <v>11.53</v>
      </c>
      <c r="U70" s="21">
        <v>1601.71</v>
      </c>
      <c r="V70" s="21">
        <v>2507.14</v>
      </c>
      <c r="W70" s="21">
        <v>144.38</v>
      </c>
      <c r="X70" s="21">
        <v>145.99</v>
      </c>
      <c r="Y70" s="21">
        <v>431.64</v>
      </c>
      <c r="Z70" s="21">
        <v>7.56</v>
      </c>
      <c r="AA70" s="21">
        <v>19.5</v>
      </c>
      <c r="AB70" s="21">
        <v>2044.2</v>
      </c>
      <c r="AC70" s="21">
        <v>411.29</v>
      </c>
      <c r="AD70" s="21">
        <v>7.79</v>
      </c>
      <c r="AE70" s="21">
        <v>0.81</v>
      </c>
      <c r="AF70" s="21">
        <v>0.39</v>
      </c>
      <c r="AG70" s="21">
        <v>6.2</v>
      </c>
      <c r="AH70" s="21">
        <v>13.53</v>
      </c>
      <c r="AI70" s="21">
        <v>34.090000000000003</v>
      </c>
      <c r="AJ70" s="21">
        <v>0</v>
      </c>
      <c r="AK70" s="21">
        <v>824.85</v>
      </c>
      <c r="AL70" s="21">
        <v>747.99</v>
      </c>
      <c r="AM70" s="21">
        <v>1772.79</v>
      </c>
      <c r="AN70" s="21">
        <v>1619.38</v>
      </c>
      <c r="AO70" s="21">
        <v>436.86</v>
      </c>
      <c r="AP70" s="21">
        <v>983.93</v>
      </c>
      <c r="AQ70" s="21">
        <v>332.53</v>
      </c>
      <c r="AR70" s="21">
        <v>1119.8599999999999</v>
      </c>
      <c r="AS70" s="21">
        <v>1187.32</v>
      </c>
      <c r="AT70" s="21">
        <v>1734.31</v>
      </c>
      <c r="AU70" s="21">
        <v>1999.37</v>
      </c>
      <c r="AV70" s="21">
        <v>702.07</v>
      </c>
      <c r="AW70" s="21">
        <v>1087.97</v>
      </c>
      <c r="AX70" s="21">
        <v>4721.8599999999997</v>
      </c>
      <c r="AY70" s="21">
        <v>128.5</v>
      </c>
      <c r="AZ70" s="21">
        <v>1291.83</v>
      </c>
      <c r="BA70" s="21">
        <v>1012.71</v>
      </c>
      <c r="BB70" s="21">
        <v>806.11</v>
      </c>
      <c r="BC70" s="21">
        <v>370.26</v>
      </c>
      <c r="BD70" s="21">
        <v>0.12</v>
      </c>
      <c r="BE70" s="21">
        <v>0.05</v>
      </c>
      <c r="BF70" s="21">
        <v>0.03</v>
      </c>
      <c r="BG70" s="21">
        <v>7.0000000000000007E-2</v>
      </c>
      <c r="BH70" s="21">
        <v>0.08</v>
      </c>
      <c r="BI70" s="21">
        <v>0.35</v>
      </c>
      <c r="BJ70" s="21">
        <v>0</v>
      </c>
      <c r="BK70" s="21">
        <v>1.98</v>
      </c>
      <c r="BL70" s="21">
        <v>0</v>
      </c>
      <c r="BM70" s="21">
        <v>0.88</v>
      </c>
      <c r="BN70" s="21">
        <v>0.04</v>
      </c>
      <c r="BO70" s="21">
        <v>0.08</v>
      </c>
      <c r="BP70" s="21">
        <v>0</v>
      </c>
      <c r="BQ70" s="21">
        <v>7.0000000000000007E-2</v>
      </c>
      <c r="BR70" s="21">
        <v>0.12</v>
      </c>
      <c r="BS70" s="21">
        <v>3.99</v>
      </c>
      <c r="BT70" s="21">
        <v>0</v>
      </c>
      <c r="BU70" s="21">
        <v>0</v>
      </c>
      <c r="BV70" s="21">
        <v>7.82</v>
      </c>
      <c r="BW70" s="21">
        <v>0.06</v>
      </c>
      <c r="BX70" s="21">
        <v>0</v>
      </c>
      <c r="BY70" s="21">
        <v>0</v>
      </c>
      <c r="BZ70" s="21">
        <v>0</v>
      </c>
      <c r="CA70" s="21">
        <v>0</v>
      </c>
      <c r="CB70" s="21">
        <v>802.73</v>
      </c>
      <c r="CD70" s="21">
        <v>360.2</v>
      </c>
      <c r="CF70" s="21">
        <v>0</v>
      </c>
      <c r="CG70" s="21">
        <v>0</v>
      </c>
      <c r="CH70" s="21">
        <v>0</v>
      </c>
      <c r="CI70" s="21">
        <v>0</v>
      </c>
      <c r="CJ70" s="21">
        <v>0</v>
      </c>
      <c r="CK70" s="21">
        <v>0</v>
      </c>
      <c r="CL70" s="21">
        <v>0</v>
      </c>
      <c r="CM70" s="21">
        <v>0</v>
      </c>
      <c r="CN70" s="21">
        <v>0</v>
      </c>
      <c r="CO70" s="21">
        <v>15</v>
      </c>
      <c r="CP70" s="21">
        <v>1.5</v>
      </c>
    </row>
    <row r="71" spans="1:94">
      <c r="B71" s="16" t="s">
        <v>120</v>
      </c>
    </row>
    <row r="72" spans="1:94">
      <c r="B72" s="16" t="s">
        <v>91</v>
      </c>
    </row>
    <row r="73" spans="1:94" s="19" customFormat="1" ht="63">
      <c r="A73" s="19" t="str">
        <f>"42/1"</f>
        <v>42/1</v>
      </c>
      <c r="B73" s="20" t="s">
        <v>121</v>
      </c>
      <c r="C73" s="19" t="str">
        <f>"100"</f>
        <v>100</v>
      </c>
      <c r="D73" s="19">
        <v>3.08</v>
      </c>
      <c r="E73" s="19">
        <v>1.24</v>
      </c>
      <c r="F73" s="19">
        <v>7.25</v>
      </c>
      <c r="G73" s="19">
        <v>6.13</v>
      </c>
      <c r="H73" s="19">
        <v>12.46</v>
      </c>
      <c r="I73" s="43">
        <v>124.13629423999998</v>
      </c>
      <c r="J73" s="19">
        <v>1.1000000000000001</v>
      </c>
      <c r="K73" s="19">
        <v>3.9</v>
      </c>
      <c r="L73" s="19">
        <v>0.75</v>
      </c>
      <c r="M73" s="19">
        <v>0</v>
      </c>
      <c r="N73" s="19">
        <v>2.2200000000000002</v>
      </c>
      <c r="O73" s="19">
        <v>8.18</v>
      </c>
      <c r="P73" s="19">
        <v>2.0499999999999998</v>
      </c>
      <c r="Q73" s="19">
        <v>0</v>
      </c>
      <c r="R73" s="19">
        <v>0</v>
      </c>
      <c r="S73" s="19">
        <v>0.15</v>
      </c>
      <c r="T73" s="19">
        <v>1.54</v>
      </c>
      <c r="U73" s="19">
        <v>276.14999999999998</v>
      </c>
      <c r="V73" s="19">
        <v>341.67</v>
      </c>
      <c r="W73" s="19">
        <v>19.690000000000001</v>
      </c>
      <c r="X73" s="19">
        <v>19.02</v>
      </c>
      <c r="Y73" s="19">
        <v>68.209999999999994</v>
      </c>
      <c r="Z73" s="19">
        <v>0.95</v>
      </c>
      <c r="AA73" s="19">
        <v>24.5</v>
      </c>
      <c r="AB73" s="19">
        <v>79.489999999999995</v>
      </c>
      <c r="AC73" s="19">
        <v>38.61</v>
      </c>
      <c r="AD73" s="19">
        <v>2.82</v>
      </c>
      <c r="AE73" s="19">
        <v>0.09</v>
      </c>
      <c r="AF73" s="19">
        <v>0.09</v>
      </c>
      <c r="AG73" s="19">
        <v>0.74</v>
      </c>
      <c r="AH73" s="19">
        <v>1.66</v>
      </c>
      <c r="AI73" s="19">
        <v>6.81</v>
      </c>
      <c r="AJ73" s="19">
        <v>0</v>
      </c>
      <c r="AK73" s="19">
        <v>0</v>
      </c>
      <c r="AL73" s="19">
        <v>0</v>
      </c>
      <c r="AM73" s="19">
        <v>181.27</v>
      </c>
      <c r="AN73" s="19">
        <v>168.97</v>
      </c>
      <c r="AO73" s="19">
        <v>53.17</v>
      </c>
      <c r="AP73" s="19">
        <v>112.71</v>
      </c>
      <c r="AQ73" s="19">
        <v>38.049999999999997</v>
      </c>
      <c r="AR73" s="19">
        <v>113.03</v>
      </c>
      <c r="AS73" s="19">
        <v>129.62</v>
      </c>
      <c r="AT73" s="19">
        <v>233.46</v>
      </c>
      <c r="AU73" s="19">
        <v>257.81</v>
      </c>
      <c r="AV73" s="19">
        <v>54.34</v>
      </c>
      <c r="AW73" s="19">
        <v>96.37</v>
      </c>
      <c r="AX73" s="19">
        <v>362.48</v>
      </c>
      <c r="AY73" s="19">
        <v>1.37</v>
      </c>
      <c r="AZ73" s="19">
        <v>87.24</v>
      </c>
      <c r="BA73" s="19">
        <v>139.99</v>
      </c>
      <c r="BB73" s="19">
        <v>83.65</v>
      </c>
      <c r="BC73" s="19">
        <v>41.66</v>
      </c>
      <c r="BD73" s="19">
        <v>0</v>
      </c>
      <c r="BE73" s="19">
        <v>0</v>
      </c>
      <c r="BF73" s="19">
        <v>0</v>
      </c>
      <c r="BG73" s="19">
        <v>0</v>
      </c>
      <c r="BH73" s="19">
        <v>0</v>
      </c>
      <c r="BI73" s="19">
        <v>0</v>
      </c>
      <c r="BJ73" s="19">
        <v>0</v>
      </c>
      <c r="BK73" s="19">
        <v>0.4</v>
      </c>
      <c r="BL73" s="19">
        <v>0</v>
      </c>
      <c r="BM73" s="19">
        <v>0.25</v>
      </c>
      <c r="BN73" s="19">
        <v>0.02</v>
      </c>
      <c r="BO73" s="19">
        <v>0.04</v>
      </c>
      <c r="BP73" s="19">
        <v>0</v>
      </c>
      <c r="BQ73" s="19">
        <v>0</v>
      </c>
      <c r="BR73" s="19">
        <v>0</v>
      </c>
      <c r="BS73" s="19">
        <v>1.47</v>
      </c>
      <c r="BT73" s="19">
        <v>0</v>
      </c>
      <c r="BU73" s="19">
        <v>0</v>
      </c>
      <c r="BV73" s="19">
        <v>3.51</v>
      </c>
      <c r="BW73" s="19">
        <v>0</v>
      </c>
      <c r="BX73" s="19">
        <v>0</v>
      </c>
      <c r="BY73" s="19">
        <v>0</v>
      </c>
      <c r="BZ73" s="19">
        <v>0</v>
      </c>
      <c r="CA73" s="19">
        <v>0</v>
      </c>
      <c r="CB73" s="19">
        <v>76.599999999999994</v>
      </c>
      <c r="CD73" s="19">
        <v>37.75</v>
      </c>
      <c r="CF73" s="19">
        <v>0</v>
      </c>
      <c r="CG73" s="19">
        <v>0</v>
      </c>
      <c r="CH73" s="19">
        <v>0</v>
      </c>
      <c r="CI73" s="19">
        <v>0</v>
      </c>
      <c r="CJ73" s="19">
        <v>0</v>
      </c>
      <c r="CK73" s="19">
        <v>0</v>
      </c>
      <c r="CL73" s="19">
        <v>0</v>
      </c>
      <c r="CM73" s="19">
        <v>0</v>
      </c>
      <c r="CN73" s="19">
        <v>0</v>
      </c>
      <c r="CO73" s="19">
        <v>0</v>
      </c>
      <c r="CP73" s="19">
        <v>0.5</v>
      </c>
    </row>
    <row r="74" spans="1:94" s="19" customFormat="1" ht="31.5">
      <c r="A74" s="19" t="str">
        <f>"2/2"</f>
        <v>2/2</v>
      </c>
      <c r="B74" s="20" t="s">
        <v>182</v>
      </c>
      <c r="C74" s="19" t="str">
        <f>"265"</f>
        <v>265</v>
      </c>
      <c r="D74" s="19">
        <v>7.14</v>
      </c>
      <c r="E74" s="19">
        <v>2.5099999999999998</v>
      </c>
      <c r="F74" s="19">
        <v>7.48</v>
      </c>
      <c r="G74" s="19">
        <v>5.22</v>
      </c>
      <c r="H74" s="19">
        <v>24.72</v>
      </c>
      <c r="I74" s="43">
        <v>186.91</v>
      </c>
      <c r="J74" s="19">
        <v>1.1100000000000001</v>
      </c>
      <c r="K74" s="19">
        <v>3.25</v>
      </c>
      <c r="L74" s="19">
        <v>0</v>
      </c>
      <c r="M74" s="19">
        <v>0</v>
      </c>
      <c r="N74" s="19">
        <v>5.51</v>
      </c>
      <c r="O74" s="19">
        <v>5.04</v>
      </c>
      <c r="P74" s="19">
        <v>2.16</v>
      </c>
      <c r="Q74" s="19">
        <v>0</v>
      </c>
      <c r="R74" s="19">
        <v>0</v>
      </c>
      <c r="S74" s="19">
        <v>0.28000000000000003</v>
      </c>
      <c r="T74" s="19">
        <v>1.54</v>
      </c>
      <c r="U74" s="19">
        <v>218.18</v>
      </c>
      <c r="V74" s="19">
        <v>339.72</v>
      </c>
      <c r="W74" s="19">
        <v>40.43</v>
      </c>
      <c r="X74" s="19">
        <v>23.22</v>
      </c>
      <c r="Y74" s="19">
        <v>66.680000000000007</v>
      </c>
      <c r="Z74" s="19">
        <v>1.1000000000000001</v>
      </c>
      <c r="AA74" s="19">
        <v>8.8000000000000007</v>
      </c>
      <c r="AB74" s="19">
        <v>974.4</v>
      </c>
      <c r="AC74" s="19">
        <v>217.84</v>
      </c>
      <c r="AD74" s="19">
        <v>2.4700000000000002</v>
      </c>
      <c r="AE74" s="19">
        <v>0.05</v>
      </c>
      <c r="AF74" s="19">
        <v>0.05</v>
      </c>
      <c r="AG74" s="19">
        <v>0.65</v>
      </c>
      <c r="AH74" s="19">
        <v>1.17</v>
      </c>
      <c r="AI74" s="19">
        <v>10.91</v>
      </c>
      <c r="AJ74" s="19">
        <v>0</v>
      </c>
      <c r="AK74" s="19">
        <v>11.07</v>
      </c>
      <c r="AL74" s="19">
        <v>10.11</v>
      </c>
      <c r="AM74" s="19">
        <v>77.790000000000006</v>
      </c>
      <c r="AN74" s="19">
        <v>72.430000000000007</v>
      </c>
      <c r="AO74" s="19">
        <v>20.7</v>
      </c>
      <c r="AP74" s="19">
        <v>51.58</v>
      </c>
      <c r="AQ74" s="19">
        <v>15.23</v>
      </c>
      <c r="AR74" s="19">
        <v>58.05</v>
      </c>
      <c r="AS74" s="19">
        <v>63.87</v>
      </c>
      <c r="AT74" s="19">
        <v>103.41</v>
      </c>
      <c r="AU74" s="19">
        <v>194.3</v>
      </c>
      <c r="AV74" s="19">
        <v>23.79</v>
      </c>
      <c r="AW74" s="19">
        <v>48.98</v>
      </c>
      <c r="AX74" s="19">
        <v>326.85000000000002</v>
      </c>
      <c r="AY74" s="19">
        <v>0</v>
      </c>
      <c r="AZ74" s="19">
        <v>68.099999999999994</v>
      </c>
      <c r="BA74" s="19">
        <v>61.15</v>
      </c>
      <c r="BB74" s="19">
        <v>47.52</v>
      </c>
      <c r="BC74" s="19">
        <v>20.63</v>
      </c>
      <c r="BD74" s="19">
        <v>0</v>
      </c>
      <c r="BE74" s="19">
        <v>0</v>
      </c>
      <c r="BF74" s="19">
        <v>0</v>
      </c>
      <c r="BG74" s="19">
        <v>0</v>
      </c>
      <c r="BH74" s="19">
        <v>0</v>
      </c>
      <c r="BI74" s="19">
        <v>0</v>
      </c>
      <c r="BJ74" s="19">
        <v>0</v>
      </c>
      <c r="BK74" s="19">
        <v>0.28999999999999998</v>
      </c>
      <c r="BL74" s="19">
        <v>0</v>
      </c>
      <c r="BM74" s="19">
        <v>0.18</v>
      </c>
      <c r="BN74" s="19">
        <v>0.01</v>
      </c>
      <c r="BO74" s="19">
        <v>0.03</v>
      </c>
      <c r="BP74" s="19">
        <v>0</v>
      </c>
      <c r="BQ74" s="19">
        <v>0</v>
      </c>
      <c r="BR74" s="19">
        <v>0</v>
      </c>
      <c r="BS74" s="19">
        <v>1.08</v>
      </c>
      <c r="BT74" s="19">
        <v>0</v>
      </c>
      <c r="BU74" s="19">
        <v>0</v>
      </c>
      <c r="BV74" s="19">
        <v>2.99</v>
      </c>
      <c r="BW74" s="19">
        <v>0</v>
      </c>
      <c r="BX74" s="19">
        <v>0</v>
      </c>
      <c r="BY74" s="19">
        <v>0</v>
      </c>
      <c r="BZ74" s="19">
        <v>0</v>
      </c>
      <c r="CA74" s="19">
        <v>0</v>
      </c>
      <c r="CB74" s="19">
        <v>298.94</v>
      </c>
      <c r="CD74" s="19">
        <v>165.4</v>
      </c>
      <c r="CF74" s="19">
        <v>0</v>
      </c>
      <c r="CG74" s="19">
        <v>0</v>
      </c>
      <c r="CH74" s="19">
        <v>0</v>
      </c>
      <c r="CI74" s="19">
        <v>0</v>
      </c>
      <c r="CJ74" s="19">
        <v>0</v>
      </c>
      <c r="CK74" s="19">
        <v>0</v>
      </c>
      <c r="CL74" s="19">
        <v>0</v>
      </c>
      <c r="CM74" s="19">
        <v>0</v>
      </c>
      <c r="CN74" s="19">
        <v>0</v>
      </c>
      <c r="CO74" s="19">
        <v>0</v>
      </c>
      <c r="CP74" s="19">
        <v>0.5</v>
      </c>
    </row>
    <row r="75" spans="1:94" s="19" customFormat="1">
      <c r="A75" s="19" t="str">
        <f>"9/8"</f>
        <v>9/8</v>
      </c>
      <c r="B75" s="20" t="s">
        <v>122</v>
      </c>
      <c r="C75" s="19" t="str">
        <f>"100"</f>
        <v>100</v>
      </c>
      <c r="D75" s="19">
        <v>12.72</v>
      </c>
      <c r="E75" s="19">
        <v>12.48</v>
      </c>
      <c r="F75" s="19">
        <v>14.22</v>
      </c>
      <c r="G75" s="19">
        <v>6.36</v>
      </c>
      <c r="H75" s="19">
        <v>2.86</v>
      </c>
      <c r="I75" s="43">
        <v>190.73294541666652</v>
      </c>
      <c r="J75" s="19">
        <v>6.58</v>
      </c>
      <c r="K75" s="19">
        <v>4.4000000000000004</v>
      </c>
      <c r="L75" s="19">
        <v>0</v>
      </c>
      <c r="M75" s="19">
        <v>0</v>
      </c>
      <c r="N75" s="19">
        <v>0.96</v>
      </c>
      <c r="O75" s="19">
        <v>1.8</v>
      </c>
      <c r="P75" s="19">
        <v>0.09</v>
      </c>
      <c r="Q75" s="19">
        <v>0</v>
      </c>
      <c r="R75" s="19">
        <v>0</v>
      </c>
      <c r="S75" s="19">
        <v>0.23</v>
      </c>
      <c r="T75" s="19">
        <v>1.75</v>
      </c>
      <c r="U75" s="19">
        <v>293.05</v>
      </c>
      <c r="V75" s="19">
        <v>212.34</v>
      </c>
      <c r="W75" s="19">
        <v>29.7</v>
      </c>
      <c r="X75" s="19">
        <v>14.25</v>
      </c>
      <c r="Y75" s="19">
        <v>224.07</v>
      </c>
      <c r="Z75" s="19">
        <v>4.63</v>
      </c>
      <c r="AA75" s="19">
        <v>4849.18</v>
      </c>
      <c r="AB75" s="19">
        <v>605.77</v>
      </c>
      <c r="AC75" s="19">
        <v>5846.97</v>
      </c>
      <c r="AD75" s="19">
        <v>3.75</v>
      </c>
      <c r="AE75" s="19">
        <v>0.15</v>
      </c>
      <c r="AF75" s="19">
        <v>1.24</v>
      </c>
      <c r="AG75" s="19">
        <v>5.34</v>
      </c>
      <c r="AH75" s="19">
        <v>9.26</v>
      </c>
      <c r="AI75" s="19">
        <v>6.86</v>
      </c>
      <c r="AJ75" s="19">
        <v>0</v>
      </c>
      <c r="AK75" s="19">
        <v>1.0900000000000001</v>
      </c>
      <c r="AL75" s="19">
        <v>1.07</v>
      </c>
      <c r="AM75" s="19">
        <v>51.62</v>
      </c>
      <c r="AN75" s="19">
        <v>33.21</v>
      </c>
      <c r="AO75" s="19">
        <v>5.99</v>
      </c>
      <c r="AP75" s="19">
        <v>24.69</v>
      </c>
      <c r="AQ75" s="19">
        <v>11.02</v>
      </c>
      <c r="AR75" s="19">
        <v>29.48</v>
      </c>
      <c r="AS75" s="19">
        <v>9.5299999999999994</v>
      </c>
      <c r="AT75" s="19">
        <v>47.56</v>
      </c>
      <c r="AU75" s="19">
        <v>10.34</v>
      </c>
      <c r="AV75" s="19">
        <v>18.100000000000001</v>
      </c>
      <c r="AW75" s="19">
        <v>9.74</v>
      </c>
      <c r="AX75" s="19">
        <v>83.92</v>
      </c>
      <c r="AY75" s="19">
        <v>0</v>
      </c>
      <c r="AZ75" s="19">
        <v>26.51</v>
      </c>
      <c r="BA75" s="19">
        <v>14.43</v>
      </c>
      <c r="BB75" s="19">
        <v>23.49</v>
      </c>
      <c r="BC75" s="19">
        <v>13.28</v>
      </c>
      <c r="BD75" s="19">
        <v>7.0000000000000007E-2</v>
      </c>
      <c r="BE75" s="19">
        <v>0.03</v>
      </c>
      <c r="BF75" s="19">
        <v>0.02</v>
      </c>
      <c r="BG75" s="19">
        <v>0.04</v>
      </c>
      <c r="BH75" s="19">
        <v>0.04</v>
      </c>
      <c r="BI75" s="19">
        <v>0.21</v>
      </c>
      <c r="BJ75" s="19">
        <v>0</v>
      </c>
      <c r="BK75" s="19">
        <v>0.94</v>
      </c>
      <c r="BL75" s="19">
        <v>0</v>
      </c>
      <c r="BM75" s="19">
        <v>0.43</v>
      </c>
      <c r="BN75" s="19">
        <v>0.02</v>
      </c>
      <c r="BO75" s="19">
        <v>0.04</v>
      </c>
      <c r="BP75" s="19">
        <v>0</v>
      </c>
      <c r="BQ75" s="19">
        <v>0.04</v>
      </c>
      <c r="BR75" s="19">
        <v>0.06</v>
      </c>
      <c r="BS75" s="19">
        <v>1.95</v>
      </c>
      <c r="BT75" s="19">
        <v>0</v>
      </c>
      <c r="BU75" s="19">
        <v>0</v>
      </c>
      <c r="BV75" s="19">
        <v>3.83</v>
      </c>
      <c r="BW75" s="19">
        <v>0</v>
      </c>
      <c r="BX75" s="19">
        <v>0</v>
      </c>
      <c r="BY75" s="19">
        <v>0</v>
      </c>
      <c r="BZ75" s="19">
        <v>0</v>
      </c>
      <c r="CA75" s="19">
        <v>0</v>
      </c>
      <c r="CB75" s="19">
        <v>101.14</v>
      </c>
      <c r="CD75" s="19">
        <v>4950.1400000000003</v>
      </c>
      <c r="CF75" s="19">
        <v>0</v>
      </c>
      <c r="CG75" s="19">
        <v>0</v>
      </c>
      <c r="CH75" s="19">
        <v>0</v>
      </c>
      <c r="CI75" s="19">
        <v>0</v>
      </c>
      <c r="CJ75" s="19">
        <v>0</v>
      </c>
      <c r="CK75" s="19">
        <v>0</v>
      </c>
      <c r="CL75" s="19">
        <v>0</v>
      </c>
      <c r="CM75" s="19">
        <v>0</v>
      </c>
      <c r="CN75" s="19">
        <v>0</v>
      </c>
      <c r="CO75" s="19">
        <v>0</v>
      </c>
      <c r="CP75" s="19">
        <v>0.57999999999999996</v>
      </c>
    </row>
    <row r="76" spans="1:94" s="19" customFormat="1">
      <c r="A76" s="19" t="str">
        <f>"54-7г-2020"</f>
        <v>54-7г-2020</v>
      </c>
      <c r="B76" s="20" t="s">
        <v>123</v>
      </c>
      <c r="C76" s="19" t="str">
        <f>"150"</f>
        <v>150</v>
      </c>
      <c r="D76" s="19">
        <v>3.99</v>
      </c>
      <c r="E76" s="19">
        <v>0.03</v>
      </c>
      <c r="F76" s="19">
        <v>5.85</v>
      </c>
      <c r="G76" s="19">
        <v>0.52</v>
      </c>
      <c r="H76" s="19">
        <v>36.159999999999997</v>
      </c>
      <c r="I76" s="43">
        <v>213.76231419999999</v>
      </c>
      <c r="J76" s="19">
        <v>3.8</v>
      </c>
      <c r="K76" s="19">
        <v>0.17</v>
      </c>
      <c r="L76" s="19">
        <v>0</v>
      </c>
      <c r="M76" s="19">
        <v>0</v>
      </c>
      <c r="N76" s="19">
        <v>0.38</v>
      </c>
      <c r="O76" s="19">
        <v>34.36</v>
      </c>
      <c r="P76" s="19">
        <v>1.41</v>
      </c>
      <c r="Q76" s="19">
        <v>0</v>
      </c>
      <c r="R76" s="19">
        <v>0</v>
      </c>
      <c r="S76" s="19">
        <v>0</v>
      </c>
      <c r="T76" s="19">
        <v>0.88</v>
      </c>
      <c r="U76" s="19">
        <v>200.24</v>
      </c>
      <c r="V76" s="19">
        <v>46.52</v>
      </c>
      <c r="W76" s="19">
        <v>5.98</v>
      </c>
      <c r="X76" s="19">
        <v>22.63</v>
      </c>
      <c r="Y76" s="19">
        <v>69.05</v>
      </c>
      <c r="Z76" s="19">
        <v>0.48</v>
      </c>
      <c r="AA76" s="19">
        <v>24.07</v>
      </c>
      <c r="AB76" s="19">
        <v>20.67</v>
      </c>
      <c r="AC76" s="19">
        <v>44.4</v>
      </c>
      <c r="AD76" s="19">
        <v>0.28000000000000003</v>
      </c>
      <c r="AE76" s="19">
        <v>0.03</v>
      </c>
      <c r="AF76" s="19">
        <v>0.02</v>
      </c>
      <c r="AG76" s="19">
        <v>0.66</v>
      </c>
      <c r="AH76" s="19">
        <v>1.72</v>
      </c>
      <c r="AI76" s="19">
        <v>0</v>
      </c>
      <c r="AJ76" s="19">
        <v>0</v>
      </c>
      <c r="AK76" s="19">
        <v>206.17</v>
      </c>
      <c r="AL76" s="19">
        <v>162.28</v>
      </c>
      <c r="AM76" s="19">
        <v>304.89</v>
      </c>
      <c r="AN76" s="19">
        <v>128.38999999999999</v>
      </c>
      <c r="AO76" s="19">
        <v>78.61</v>
      </c>
      <c r="AP76" s="19">
        <v>118.78</v>
      </c>
      <c r="AQ76" s="19">
        <v>50.42</v>
      </c>
      <c r="AR76" s="19">
        <v>181.82</v>
      </c>
      <c r="AS76" s="19">
        <v>191.31</v>
      </c>
      <c r="AT76" s="19">
        <v>249.35</v>
      </c>
      <c r="AU76" s="19">
        <v>265.24</v>
      </c>
      <c r="AV76" s="19">
        <v>84.18</v>
      </c>
      <c r="AW76" s="19">
        <v>156.77000000000001</v>
      </c>
      <c r="AX76" s="19">
        <v>589.99</v>
      </c>
      <c r="AY76" s="19">
        <v>0</v>
      </c>
      <c r="AZ76" s="19">
        <v>162.6</v>
      </c>
      <c r="BA76" s="19">
        <v>162.86000000000001</v>
      </c>
      <c r="BB76" s="19">
        <v>142.87</v>
      </c>
      <c r="BC76" s="19">
        <v>67.09</v>
      </c>
      <c r="BD76" s="19">
        <v>0.22</v>
      </c>
      <c r="BE76" s="19">
        <v>0.05</v>
      </c>
      <c r="BF76" s="19">
        <v>0.04</v>
      </c>
      <c r="BG76" s="19">
        <v>0.11</v>
      </c>
      <c r="BH76" s="19">
        <v>0.14000000000000001</v>
      </c>
      <c r="BI76" s="19">
        <v>0.47</v>
      </c>
      <c r="BJ76" s="19">
        <v>0</v>
      </c>
      <c r="BK76" s="19">
        <v>1.55</v>
      </c>
      <c r="BL76" s="19">
        <v>0</v>
      </c>
      <c r="BM76" s="19">
        <v>0.47</v>
      </c>
      <c r="BN76" s="19">
        <v>0</v>
      </c>
      <c r="BO76" s="19">
        <v>0</v>
      </c>
      <c r="BP76" s="19">
        <v>0</v>
      </c>
      <c r="BQ76" s="19">
        <v>0.05</v>
      </c>
      <c r="BR76" s="19">
        <v>0.17</v>
      </c>
      <c r="BS76" s="19">
        <v>1.51</v>
      </c>
      <c r="BT76" s="19">
        <v>0</v>
      </c>
      <c r="BU76" s="19">
        <v>0</v>
      </c>
      <c r="BV76" s="19">
        <v>0.16</v>
      </c>
      <c r="BW76" s="19">
        <v>0</v>
      </c>
      <c r="BX76" s="19">
        <v>0</v>
      </c>
      <c r="BY76" s="19">
        <v>0</v>
      </c>
      <c r="BZ76" s="19">
        <v>0</v>
      </c>
      <c r="CA76" s="19">
        <v>0</v>
      </c>
      <c r="CB76" s="19">
        <v>272.24</v>
      </c>
      <c r="CD76" s="19">
        <v>27.52</v>
      </c>
      <c r="CF76" s="19">
        <v>0</v>
      </c>
      <c r="CG76" s="19">
        <v>0</v>
      </c>
      <c r="CH76" s="19">
        <v>0</v>
      </c>
      <c r="CI76" s="19">
        <v>0</v>
      </c>
      <c r="CJ76" s="19">
        <v>0</v>
      </c>
      <c r="CK76" s="19">
        <v>0</v>
      </c>
      <c r="CL76" s="19">
        <v>0</v>
      </c>
      <c r="CM76" s="19">
        <v>0</v>
      </c>
      <c r="CN76" s="19">
        <v>0</v>
      </c>
      <c r="CO76" s="19">
        <v>0</v>
      </c>
      <c r="CP76" s="19">
        <v>0.5</v>
      </c>
    </row>
    <row r="77" spans="1:94" s="19" customFormat="1">
      <c r="A77" s="19" t="str">
        <f>"20"</f>
        <v>20</v>
      </c>
      <c r="B77" s="20" t="s">
        <v>105</v>
      </c>
      <c r="C77" s="19" t="str">
        <f>"200"</f>
        <v>200</v>
      </c>
      <c r="D77" s="19">
        <v>0</v>
      </c>
      <c r="E77" s="19">
        <v>0</v>
      </c>
      <c r="F77" s="19">
        <v>0</v>
      </c>
      <c r="G77" s="19">
        <v>0</v>
      </c>
      <c r="H77" s="19">
        <v>6.77</v>
      </c>
      <c r="I77" s="43">
        <v>29.9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6.77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7.92</v>
      </c>
      <c r="V77" s="19">
        <v>0</v>
      </c>
      <c r="W77" s="19">
        <v>0.08</v>
      </c>
      <c r="X77" s="19">
        <v>0</v>
      </c>
      <c r="Y77" s="19">
        <v>0</v>
      </c>
      <c r="Z77" s="19">
        <v>0.01</v>
      </c>
      <c r="AA77" s="19">
        <v>0</v>
      </c>
      <c r="AB77" s="19">
        <v>0</v>
      </c>
      <c r="AC77" s="19">
        <v>0</v>
      </c>
      <c r="AD77" s="19">
        <v>0</v>
      </c>
      <c r="AE77" s="19">
        <v>0</v>
      </c>
      <c r="AF77" s="19">
        <v>0</v>
      </c>
      <c r="AG77" s="19">
        <v>0</v>
      </c>
      <c r="AH77" s="19">
        <v>0</v>
      </c>
      <c r="AI77" s="19">
        <v>0</v>
      </c>
      <c r="AJ77" s="19">
        <v>0</v>
      </c>
      <c r="AK77" s="19">
        <v>0</v>
      </c>
      <c r="AL77" s="19">
        <v>0</v>
      </c>
      <c r="AM77" s="19">
        <v>0</v>
      </c>
      <c r="AN77" s="19">
        <v>0</v>
      </c>
      <c r="AO77" s="19">
        <v>0</v>
      </c>
      <c r="AP77" s="19">
        <v>0</v>
      </c>
      <c r="AQ77" s="19">
        <v>0</v>
      </c>
      <c r="AR77" s="19">
        <v>0</v>
      </c>
      <c r="AS77" s="19">
        <v>0</v>
      </c>
      <c r="AT77" s="19">
        <v>0</v>
      </c>
      <c r="AU77" s="19">
        <v>0</v>
      </c>
      <c r="AV77" s="19">
        <v>0</v>
      </c>
      <c r="AW77" s="19">
        <v>0</v>
      </c>
      <c r="AX77" s="19">
        <v>0</v>
      </c>
      <c r="AY77" s="19">
        <v>0</v>
      </c>
      <c r="AZ77" s="19">
        <v>0</v>
      </c>
      <c r="BA77" s="19">
        <v>0</v>
      </c>
      <c r="BB77" s="19">
        <v>0</v>
      </c>
      <c r="BC77" s="19">
        <v>0</v>
      </c>
      <c r="BD77" s="19">
        <v>0</v>
      </c>
      <c r="BE77" s="19">
        <v>0</v>
      </c>
      <c r="BF77" s="19">
        <v>0</v>
      </c>
      <c r="BG77" s="19">
        <v>0</v>
      </c>
      <c r="BH77" s="19">
        <v>0</v>
      </c>
      <c r="BI77" s="19">
        <v>0</v>
      </c>
      <c r="BJ77" s="19">
        <v>0</v>
      </c>
      <c r="BK77" s="19">
        <v>0</v>
      </c>
      <c r="BL77" s="19">
        <v>0</v>
      </c>
      <c r="BM77" s="19">
        <v>0</v>
      </c>
      <c r="BN77" s="19">
        <v>0</v>
      </c>
      <c r="BO77" s="19">
        <v>0</v>
      </c>
      <c r="BP77" s="19">
        <v>0</v>
      </c>
      <c r="BQ77" s="19">
        <v>0</v>
      </c>
      <c r="BR77" s="19">
        <v>0</v>
      </c>
      <c r="BS77" s="19">
        <v>0</v>
      </c>
      <c r="BT77" s="19">
        <v>0</v>
      </c>
      <c r="BU77" s="19">
        <v>0</v>
      </c>
      <c r="BV77" s="19">
        <v>0</v>
      </c>
      <c r="BW77" s="19">
        <v>0</v>
      </c>
      <c r="BX77" s="19">
        <v>0</v>
      </c>
      <c r="BY77" s="19">
        <v>0</v>
      </c>
      <c r="BZ77" s="19">
        <v>0</v>
      </c>
      <c r="CA77" s="19">
        <v>0</v>
      </c>
      <c r="CB77" s="19">
        <v>223.41</v>
      </c>
      <c r="CD77" s="19">
        <v>0</v>
      </c>
      <c r="CF77" s="19">
        <v>0</v>
      </c>
      <c r="CG77" s="19">
        <v>0</v>
      </c>
      <c r="CH77" s="19">
        <v>0</v>
      </c>
      <c r="CI77" s="19">
        <v>0</v>
      </c>
      <c r="CJ77" s="19">
        <v>0</v>
      </c>
      <c r="CK77" s="19">
        <v>0</v>
      </c>
      <c r="CL77" s="19">
        <v>0</v>
      </c>
      <c r="CM77" s="19">
        <v>0</v>
      </c>
      <c r="CN77" s="19">
        <v>0</v>
      </c>
      <c r="CO77" s="19">
        <v>0</v>
      </c>
      <c r="CP77" s="19">
        <v>0</v>
      </c>
    </row>
    <row r="78" spans="1:94" s="19" customFormat="1">
      <c r="A78" s="19" t="str">
        <f>"-"</f>
        <v>-</v>
      </c>
      <c r="B78" s="20" t="s">
        <v>97</v>
      </c>
      <c r="C78" s="19" t="str">
        <f>"50"</f>
        <v>50</v>
      </c>
      <c r="D78" s="19">
        <v>3.3</v>
      </c>
      <c r="E78" s="19">
        <v>0</v>
      </c>
      <c r="F78" s="19">
        <v>0.6</v>
      </c>
      <c r="G78" s="19">
        <v>0.6</v>
      </c>
      <c r="H78" s="19">
        <v>20.85</v>
      </c>
      <c r="I78" s="43">
        <v>96.69</v>
      </c>
      <c r="J78" s="19">
        <v>0.1</v>
      </c>
      <c r="K78" s="19">
        <v>0</v>
      </c>
      <c r="L78" s="19">
        <v>0</v>
      </c>
      <c r="M78" s="19">
        <v>0</v>
      </c>
      <c r="N78" s="19">
        <v>0.6</v>
      </c>
      <c r="O78" s="19">
        <v>16.100000000000001</v>
      </c>
      <c r="P78" s="19">
        <v>4.1500000000000004</v>
      </c>
      <c r="Q78" s="19">
        <v>0</v>
      </c>
      <c r="R78" s="19">
        <v>0</v>
      </c>
      <c r="S78" s="19">
        <v>0.5</v>
      </c>
      <c r="T78" s="19">
        <v>1.25</v>
      </c>
      <c r="U78" s="19">
        <v>305</v>
      </c>
      <c r="V78" s="19">
        <v>122.5</v>
      </c>
      <c r="W78" s="19">
        <v>17.5</v>
      </c>
      <c r="X78" s="19">
        <v>23.5</v>
      </c>
      <c r="Y78" s="19">
        <v>79</v>
      </c>
      <c r="Z78" s="19">
        <v>1.95</v>
      </c>
      <c r="AA78" s="19">
        <v>0</v>
      </c>
      <c r="AB78" s="19">
        <v>2.5</v>
      </c>
      <c r="AC78" s="19">
        <v>0.5</v>
      </c>
      <c r="AD78" s="19">
        <v>0.7</v>
      </c>
      <c r="AE78" s="19">
        <v>0.09</v>
      </c>
      <c r="AF78" s="19">
        <v>0.04</v>
      </c>
      <c r="AG78" s="19">
        <v>0.35</v>
      </c>
      <c r="AH78" s="19">
        <v>1</v>
      </c>
      <c r="AI78" s="19">
        <v>0</v>
      </c>
      <c r="AJ78" s="19">
        <v>0</v>
      </c>
      <c r="AK78" s="19">
        <v>0</v>
      </c>
      <c r="AL78" s="19">
        <v>0</v>
      </c>
      <c r="AM78" s="19">
        <v>213.5</v>
      </c>
      <c r="AN78" s="19">
        <v>111.5</v>
      </c>
      <c r="AO78" s="19">
        <v>46.5</v>
      </c>
      <c r="AP78" s="19">
        <v>99</v>
      </c>
      <c r="AQ78" s="19">
        <v>40</v>
      </c>
      <c r="AR78" s="19">
        <v>185.5</v>
      </c>
      <c r="AS78" s="19">
        <v>148.5</v>
      </c>
      <c r="AT78" s="19">
        <v>145.5</v>
      </c>
      <c r="AU78" s="19">
        <v>232</v>
      </c>
      <c r="AV78" s="19">
        <v>62</v>
      </c>
      <c r="AW78" s="19">
        <v>155</v>
      </c>
      <c r="AX78" s="19">
        <v>764.5</v>
      </c>
      <c r="AY78" s="19">
        <v>0</v>
      </c>
      <c r="AZ78" s="19">
        <v>263</v>
      </c>
      <c r="BA78" s="19">
        <v>145.5</v>
      </c>
      <c r="BB78" s="19">
        <v>90</v>
      </c>
      <c r="BC78" s="19">
        <v>65</v>
      </c>
      <c r="BD78" s="19">
        <v>0</v>
      </c>
      <c r="BE78" s="19">
        <v>0</v>
      </c>
      <c r="BF78" s="19">
        <v>0</v>
      </c>
      <c r="BG78" s="19">
        <v>0</v>
      </c>
      <c r="BH78" s="19">
        <v>0</v>
      </c>
      <c r="BI78" s="19">
        <v>0</v>
      </c>
      <c r="BJ78" s="19">
        <v>0</v>
      </c>
      <c r="BK78" s="19">
        <v>7.0000000000000007E-2</v>
      </c>
      <c r="BL78" s="19">
        <v>0</v>
      </c>
      <c r="BM78" s="19">
        <v>0.01</v>
      </c>
      <c r="BN78" s="19">
        <v>0.01</v>
      </c>
      <c r="BO78" s="19">
        <v>0</v>
      </c>
      <c r="BP78" s="19">
        <v>0</v>
      </c>
      <c r="BQ78" s="19">
        <v>0</v>
      </c>
      <c r="BR78" s="19">
        <v>0.01</v>
      </c>
      <c r="BS78" s="19">
        <v>0.06</v>
      </c>
      <c r="BT78" s="19">
        <v>0</v>
      </c>
      <c r="BU78" s="19">
        <v>0</v>
      </c>
      <c r="BV78" s="19">
        <v>0.24</v>
      </c>
      <c r="BW78" s="19">
        <v>0.04</v>
      </c>
      <c r="BX78" s="19">
        <v>0</v>
      </c>
      <c r="BY78" s="19">
        <v>0</v>
      </c>
      <c r="BZ78" s="19">
        <v>0</v>
      </c>
      <c r="CA78" s="19">
        <v>0</v>
      </c>
      <c r="CB78" s="19">
        <v>23.5</v>
      </c>
      <c r="CD78" s="19">
        <v>0.42</v>
      </c>
      <c r="CF78" s="19">
        <v>0</v>
      </c>
      <c r="CG78" s="19">
        <v>0</v>
      </c>
      <c r="CH78" s="19">
        <v>0</v>
      </c>
      <c r="CI78" s="19">
        <v>0</v>
      </c>
      <c r="CJ78" s="19">
        <v>0</v>
      </c>
      <c r="CK78" s="19">
        <v>0</v>
      </c>
      <c r="CL78" s="19">
        <v>0</v>
      </c>
      <c r="CM78" s="19">
        <v>0</v>
      </c>
      <c r="CN78" s="19">
        <v>0</v>
      </c>
      <c r="CO78" s="19">
        <v>0</v>
      </c>
      <c r="CP78" s="19">
        <v>0</v>
      </c>
    </row>
    <row r="79" spans="1:94" s="17" customFormat="1">
      <c r="A79" s="17" t="str">
        <f>"-"</f>
        <v>-</v>
      </c>
      <c r="B79" s="18" t="s">
        <v>98</v>
      </c>
      <c r="C79" s="17" t="str">
        <f>"62"</f>
        <v>62</v>
      </c>
      <c r="D79" s="17">
        <v>4.0999999999999996</v>
      </c>
      <c r="E79" s="17">
        <v>0</v>
      </c>
      <c r="F79" s="17">
        <v>0.41</v>
      </c>
      <c r="G79" s="17">
        <v>0.41</v>
      </c>
      <c r="H79" s="17">
        <v>29.08</v>
      </c>
      <c r="I79" s="48">
        <v>138.81861999999998</v>
      </c>
      <c r="J79" s="17">
        <v>0</v>
      </c>
      <c r="K79" s="17">
        <v>0</v>
      </c>
      <c r="L79" s="17">
        <v>0</v>
      </c>
      <c r="M79" s="17">
        <v>0</v>
      </c>
      <c r="N79" s="17">
        <v>0.68</v>
      </c>
      <c r="O79" s="17">
        <v>28.27</v>
      </c>
      <c r="P79" s="17">
        <v>0.12</v>
      </c>
      <c r="Q79" s="17">
        <v>0</v>
      </c>
      <c r="R79" s="17">
        <v>0</v>
      </c>
      <c r="S79" s="17">
        <v>0</v>
      </c>
      <c r="T79" s="17">
        <v>1.1200000000000001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315.55</v>
      </c>
      <c r="AN79" s="17">
        <v>104.64</v>
      </c>
      <c r="AO79" s="17">
        <v>62.03</v>
      </c>
      <c r="AP79" s="17">
        <v>124.06</v>
      </c>
      <c r="AQ79" s="17">
        <v>46.93</v>
      </c>
      <c r="AR79" s="17">
        <v>224.39</v>
      </c>
      <c r="AS79" s="17">
        <v>139.16999999999999</v>
      </c>
      <c r="AT79" s="17">
        <v>194.18</v>
      </c>
      <c r="AU79" s="17">
        <v>160.19999999999999</v>
      </c>
      <c r="AV79" s="17">
        <v>84.15</v>
      </c>
      <c r="AW79" s="17">
        <v>148.87</v>
      </c>
      <c r="AX79" s="17">
        <v>1244.94</v>
      </c>
      <c r="AY79" s="17">
        <v>0</v>
      </c>
      <c r="AZ79" s="17">
        <v>405.63</v>
      </c>
      <c r="BA79" s="17">
        <v>176.38</v>
      </c>
      <c r="BB79" s="17">
        <v>117.05</v>
      </c>
      <c r="BC79" s="17">
        <v>92.78</v>
      </c>
      <c r="BD79" s="17">
        <v>0</v>
      </c>
      <c r="BE79" s="17">
        <v>0</v>
      </c>
      <c r="BF79" s="17">
        <v>0</v>
      </c>
      <c r="BG79" s="17">
        <v>0</v>
      </c>
      <c r="BH79" s="17">
        <v>0</v>
      </c>
      <c r="BI79" s="17">
        <v>0</v>
      </c>
      <c r="BJ79" s="17">
        <v>0</v>
      </c>
      <c r="BK79" s="17">
        <v>0.05</v>
      </c>
      <c r="BL79" s="17">
        <v>0</v>
      </c>
      <c r="BM79" s="17">
        <v>0</v>
      </c>
      <c r="BN79" s="17">
        <v>0</v>
      </c>
      <c r="BO79" s="17">
        <v>0</v>
      </c>
      <c r="BP79" s="17">
        <v>0</v>
      </c>
      <c r="BQ79" s="17">
        <v>0</v>
      </c>
      <c r="BR79" s="17">
        <v>0</v>
      </c>
      <c r="BS79" s="17">
        <v>0.04</v>
      </c>
      <c r="BT79" s="17">
        <v>0</v>
      </c>
      <c r="BU79" s="17">
        <v>0</v>
      </c>
      <c r="BV79" s="17">
        <v>0.17</v>
      </c>
      <c r="BW79" s="17">
        <v>0.01</v>
      </c>
      <c r="BX79" s="17">
        <v>0</v>
      </c>
      <c r="BY79" s="17">
        <v>0</v>
      </c>
      <c r="BZ79" s="17">
        <v>0</v>
      </c>
      <c r="CA79" s="17">
        <v>0</v>
      </c>
      <c r="CB79" s="17">
        <v>24.24</v>
      </c>
      <c r="CD79" s="17">
        <v>0</v>
      </c>
      <c r="CF79" s="17">
        <v>0</v>
      </c>
      <c r="CG79" s="17">
        <v>0</v>
      </c>
      <c r="CH79" s="17">
        <v>0</v>
      </c>
      <c r="CI79" s="17">
        <v>0</v>
      </c>
      <c r="CJ79" s="17">
        <v>0</v>
      </c>
      <c r="CK79" s="17">
        <v>0</v>
      </c>
      <c r="CL79" s="17">
        <v>0</v>
      </c>
      <c r="CM79" s="17">
        <v>0</v>
      </c>
      <c r="CN79" s="17">
        <v>0</v>
      </c>
      <c r="CO79" s="17">
        <v>0</v>
      </c>
      <c r="CP79" s="17">
        <v>0</v>
      </c>
    </row>
    <row r="80" spans="1:94" s="21" customFormat="1">
      <c r="B80" s="22" t="s">
        <v>99</v>
      </c>
      <c r="C80" s="21">
        <v>927</v>
      </c>
      <c r="D80" s="21">
        <f>SUM(D73:D79)</f>
        <v>34.33</v>
      </c>
      <c r="E80" s="21">
        <f>SUM(E73:E79)</f>
        <v>16.260000000000002</v>
      </c>
      <c r="F80" s="21">
        <f>SUM(F73:F79)</f>
        <v>35.81</v>
      </c>
      <c r="G80" s="21">
        <f>SUM(G73:G79)</f>
        <v>19.240000000000002</v>
      </c>
      <c r="H80" s="21">
        <f>SUM(H73:H79)</f>
        <v>132.89999999999998</v>
      </c>
      <c r="I80" s="49">
        <f>SUM(I73:I79)</f>
        <v>980.95017385666642</v>
      </c>
      <c r="J80" s="21">
        <v>13.6</v>
      </c>
      <c r="K80" s="21">
        <v>11.72</v>
      </c>
      <c r="L80" s="21">
        <v>0.75</v>
      </c>
      <c r="M80" s="21">
        <v>0</v>
      </c>
      <c r="N80" s="21">
        <v>10.36</v>
      </c>
      <c r="O80" s="21">
        <v>100.54</v>
      </c>
      <c r="P80" s="21">
        <v>9.99</v>
      </c>
      <c r="Q80" s="21">
        <v>0</v>
      </c>
      <c r="R80" s="21">
        <v>0</v>
      </c>
      <c r="S80" s="21">
        <v>1.1599999999999999</v>
      </c>
      <c r="T80" s="21">
        <v>8.24</v>
      </c>
      <c r="U80" s="21">
        <v>1315.03</v>
      </c>
      <c r="V80" s="21">
        <v>1098.0899999999999</v>
      </c>
      <c r="W80" s="21">
        <v>114.36</v>
      </c>
      <c r="X80" s="21">
        <v>103.7</v>
      </c>
      <c r="Y80" s="21">
        <v>516.91999999999996</v>
      </c>
      <c r="Z80" s="21">
        <v>9.2200000000000006</v>
      </c>
      <c r="AA80" s="21">
        <v>4909.45</v>
      </c>
      <c r="AB80" s="21">
        <v>1684.48</v>
      </c>
      <c r="AC80" s="21">
        <v>6153.28</v>
      </c>
      <c r="AD80" s="21">
        <v>10.039999999999999</v>
      </c>
      <c r="AE80" s="21">
        <v>0.41</v>
      </c>
      <c r="AF80" s="21">
        <v>1.46</v>
      </c>
      <c r="AG80" s="21">
        <v>9.01</v>
      </c>
      <c r="AH80" s="21">
        <v>17.399999999999999</v>
      </c>
      <c r="AI80" s="21">
        <v>24.63</v>
      </c>
      <c r="AJ80" s="21">
        <v>0</v>
      </c>
      <c r="AK80" s="21">
        <v>218.33</v>
      </c>
      <c r="AL80" s="21">
        <v>173.45</v>
      </c>
      <c r="AM80" s="21">
        <v>1144.6199999999999</v>
      </c>
      <c r="AN80" s="21">
        <v>619.14</v>
      </c>
      <c r="AO80" s="21">
        <v>267</v>
      </c>
      <c r="AP80" s="21">
        <v>530.83000000000004</v>
      </c>
      <c r="AQ80" s="21">
        <v>201.64</v>
      </c>
      <c r="AR80" s="21">
        <v>792.28</v>
      </c>
      <c r="AS80" s="21">
        <v>682</v>
      </c>
      <c r="AT80" s="21">
        <v>973.46</v>
      </c>
      <c r="AU80" s="21">
        <v>1119.9000000000001</v>
      </c>
      <c r="AV80" s="21">
        <v>326.57</v>
      </c>
      <c r="AW80" s="21">
        <v>615.74</v>
      </c>
      <c r="AX80" s="21">
        <v>3372.68</v>
      </c>
      <c r="AY80" s="21">
        <v>1.37</v>
      </c>
      <c r="AZ80" s="21">
        <v>1013.09</v>
      </c>
      <c r="BA80" s="21">
        <v>700.31</v>
      </c>
      <c r="BB80" s="21">
        <v>504.58</v>
      </c>
      <c r="BC80" s="21">
        <v>300.45</v>
      </c>
      <c r="BD80" s="21">
        <v>0.28999999999999998</v>
      </c>
      <c r="BE80" s="21">
        <v>0.08</v>
      </c>
      <c r="BF80" s="21">
        <v>0.06</v>
      </c>
      <c r="BG80" s="21">
        <v>0.15</v>
      </c>
      <c r="BH80" s="21">
        <v>0.19</v>
      </c>
      <c r="BI80" s="21">
        <v>0.69</v>
      </c>
      <c r="BJ80" s="21">
        <v>0</v>
      </c>
      <c r="BK80" s="21">
        <v>3.31</v>
      </c>
      <c r="BL80" s="21">
        <v>0</v>
      </c>
      <c r="BM80" s="21">
        <v>1.34</v>
      </c>
      <c r="BN80" s="21">
        <v>0.06</v>
      </c>
      <c r="BO80" s="21">
        <v>0.12</v>
      </c>
      <c r="BP80" s="21">
        <v>0</v>
      </c>
      <c r="BQ80" s="21">
        <v>0.09</v>
      </c>
      <c r="BR80" s="21">
        <v>0.24</v>
      </c>
      <c r="BS80" s="21">
        <v>6.1</v>
      </c>
      <c r="BT80" s="21">
        <v>0</v>
      </c>
      <c r="BU80" s="21">
        <v>0</v>
      </c>
      <c r="BV80" s="21">
        <v>10.9</v>
      </c>
      <c r="BW80" s="21">
        <v>0.06</v>
      </c>
      <c r="BX80" s="21">
        <v>0</v>
      </c>
      <c r="BY80" s="21">
        <v>0</v>
      </c>
      <c r="BZ80" s="21">
        <v>0</v>
      </c>
      <c r="CA80" s="21">
        <v>0</v>
      </c>
      <c r="CB80" s="21">
        <v>1033.04</v>
      </c>
      <c r="CC80" s="21">
        <f>$I$80/$I$81*100</f>
        <v>100</v>
      </c>
      <c r="CD80" s="21">
        <v>5190.1899999999996</v>
      </c>
      <c r="CF80" s="21">
        <v>0</v>
      </c>
      <c r="CG80" s="21">
        <v>0</v>
      </c>
      <c r="CH80" s="21">
        <v>0</v>
      </c>
      <c r="CI80" s="21">
        <v>0</v>
      </c>
      <c r="CJ80" s="21">
        <v>0</v>
      </c>
      <c r="CK80" s="21">
        <v>0</v>
      </c>
      <c r="CL80" s="21">
        <v>0</v>
      </c>
      <c r="CM80" s="21">
        <v>0</v>
      </c>
      <c r="CN80" s="21">
        <v>0</v>
      </c>
      <c r="CO80" s="21">
        <v>0</v>
      </c>
      <c r="CP80" s="21">
        <v>2.08</v>
      </c>
    </row>
    <row r="81" spans="1:94" s="21" customFormat="1">
      <c r="B81" s="22" t="s">
        <v>89</v>
      </c>
      <c r="D81" s="21">
        <f>D80</f>
        <v>34.33</v>
      </c>
      <c r="E81" s="21">
        <f t="shared" ref="E81:I81" si="3">E80</f>
        <v>16.260000000000002</v>
      </c>
      <c r="F81" s="21">
        <f t="shared" si="3"/>
        <v>35.81</v>
      </c>
      <c r="G81" s="21">
        <f t="shared" si="3"/>
        <v>19.240000000000002</v>
      </c>
      <c r="H81" s="21">
        <f t="shared" si="3"/>
        <v>132.89999999999998</v>
      </c>
      <c r="I81" s="21">
        <f t="shared" si="3"/>
        <v>980.95017385666642</v>
      </c>
      <c r="J81" s="21">
        <v>13.6</v>
      </c>
      <c r="K81" s="21">
        <v>11.72</v>
      </c>
      <c r="L81" s="21">
        <v>0.75</v>
      </c>
      <c r="M81" s="21">
        <v>0</v>
      </c>
      <c r="N81" s="21">
        <v>10.36</v>
      </c>
      <c r="O81" s="21">
        <v>100.54</v>
      </c>
      <c r="P81" s="21">
        <v>9.99</v>
      </c>
      <c r="Q81" s="21">
        <v>0</v>
      </c>
      <c r="R81" s="21">
        <v>0</v>
      </c>
      <c r="S81" s="21">
        <v>1.1599999999999999</v>
      </c>
      <c r="T81" s="21">
        <v>8.24</v>
      </c>
      <c r="U81" s="21">
        <v>1315.03</v>
      </c>
      <c r="V81" s="21">
        <v>1098.0899999999999</v>
      </c>
      <c r="W81" s="21">
        <v>114.36</v>
      </c>
      <c r="X81" s="21">
        <v>103.7</v>
      </c>
      <c r="Y81" s="21">
        <v>516.91999999999996</v>
      </c>
      <c r="Z81" s="21">
        <v>9.2200000000000006</v>
      </c>
      <c r="AA81" s="21">
        <v>4909.45</v>
      </c>
      <c r="AB81" s="21">
        <v>1684.48</v>
      </c>
      <c r="AC81" s="21">
        <v>6153.28</v>
      </c>
      <c r="AD81" s="21">
        <v>10.039999999999999</v>
      </c>
      <c r="AE81" s="21">
        <v>0.41</v>
      </c>
      <c r="AF81" s="21">
        <v>1.46</v>
      </c>
      <c r="AG81" s="21">
        <v>9.01</v>
      </c>
      <c r="AH81" s="21">
        <v>17.399999999999999</v>
      </c>
      <c r="AI81" s="21">
        <v>24.63</v>
      </c>
      <c r="AJ81" s="21">
        <v>0</v>
      </c>
      <c r="AK81" s="21">
        <v>218.33</v>
      </c>
      <c r="AL81" s="21">
        <v>173.45</v>
      </c>
      <c r="AM81" s="21">
        <v>1144.6199999999999</v>
      </c>
      <c r="AN81" s="21">
        <v>619.14</v>
      </c>
      <c r="AO81" s="21">
        <v>267</v>
      </c>
      <c r="AP81" s="21">
        <v>530.83000000000004</v>
      </c>
      <c r="AQ81" s="21">
        <v>201.64</v>
      </c>
      <c r="AR81" s="21">
        <v>792.28</v>
      </c>
      <c r="AS81" s="21">
        <v>682</v>
      </c>
      <c r="AT81" s="21">
        <v>973.46</v>
      </c>
      <c r="AU81" s="21">
        <v>1119.9000000000001</v>
      </c>
      <c r="AV81" s="21">
        <v>326.57</v>
      </c>
      <c r="AW81" s="21">
        <v>615.74</v>
      </c>
      <c r="AX81" s="21">
        <v>3372.68</v>
      </c>
      <c r="AY81" s="21">
        <v>1.37</v>
      </c>
      <c r="AZ81" s="21">
        <v>1013.09</v>
      </c>
      <c r="BA81" s="21">
        <v>700.31</v>
      </c>
      <c r="BB81" s="21">
        <v>504.58</v>
      </c>
      <c r="BC81" s="21">
        <v>300.45</v>
      </c>
      <c r="BD81" s="21">
        <v>0.28999999999999998</v>
      </c>
      <c r="BE81" s="21">
        <v>0.08</v>
      </c>
      <c r="BF81" s="21">
        <v>0.06</v>
      </c>
      <c r="BG81" s="21">
        <v>0.15</v>
      </c>
      <c r="BH81" s="21">
        <v>0.19</v>
      </c>
      <c r="BI81" s="21">
        <v>0.69</v>
      </c>
      <c r="BJ81" s="21">
        <v>0</v>
      </c>
      <c r="BK81" s="21">
        <v>3.31</v>
      </c>
      <c r="BL81" s="21">
        <v>0</v>
      </c>
      <c r="BM81" s="21">
        <v>1.34</v>
      </c>
      <c r="BN81" s="21">
        <v>0.06</v>
      </c>
      <c r="BO81" s="21">
        <v>0.12</v>
      </c>
      <c r="BP81" s="21">
        <v>0</v>
      </c>
      <c r="BQ81" s="21">
        <v>0.09</v>
      </c>
      <c r="BR81" s="21">
        <v>0.24</v>
      </c>
      <c r="BS81" s="21">
        <v>6.1</v>
      </c>
      <c r="BT81" s="21">
        <v>0</v>
      </c>
      <c r="BU81" s="21">
        <v>0</v>
      </c>
      <c r="BV81" s="21">
        <v>10.9</v>
      </c>
      <c r="BW81" s="21">
        <v>0.06</v>
      </c>
      <c r="BX81" s="21">
        <v>0</v>
      </c>
      <c r="BY81" s="21">
        <v>0</v>
      </c>
      <c r="BZ81" s="21">
        <v>0</v>
      </c>
      <c r="CA81" s="21">
        <v>0</v>
      </c>
      <c r="CB81" s="21">
        <v>1033.04</v>
      </c>
      <c r="CD81" s="21">
        <v>5190.1899999999996</v>
      </c>
      <c r="CF81" s="21">
        <v>0</v>
      </c>
      <c r="CG81" s="21">
        <v>0</v>
      </c>
      <c r="CH81" s="21">
        <v>0</v>
      </c>
      <c r="CI81" s="21">
        <v>0</v>
      </c>
      <c r="CJ81" s="21">
        <v>0</v>
      </c>
      <c r="CK81" s="21">
        <v>0</v>
      </c>
      <c r="CL81" s="21">
        <v>0</v>
      </c>
      <c r="CM81" s="21">
        <v>0</v>
      </c>
      <c r="CN81" s="21">
        <v>0</v>
      </c>
      <c r="CO81" s="21">
        <v>0</v>
      </c>
      <c r="CP81" s="21">
        <v>2.08</v>
      </c>
    </row>
    <row r="82" spans="1:94">
      <c r="B82" s="16" t="s">
        <v>124</v>
      </c>
    </row>
    <row r="83" spans="1:94">
      <c r="B83" s="16" t="s">
        <v>91</v>
      </c>
    </row>
    <row r="84" spans="1:94" s="19" customFormat="1">
      <c r="A84" s="19" t="str">
        <f>"-"</f>
        <v>-</v>
      </c>
      <c r="B84" s="20" t="s">
        <v>101</v>
      </c>
      <c r="C84" s="19" t="str">
        <f>"100"</f>
        <v>100</v>
      </c>
      <c r="D84" s="19">
        <v>1.08</v>
      </c>
      <c r="E84" s="19">
        <v>0</v>
      </c>
      <c r="F84" s="19">
        <v>0.2</v>
      </c>
      <c r="G84" s="19">
        <v>0.2</v>
      </c>
      <c r="H84" s="19">
        <v>5.0999999999999996</v>
      </c>
      <c r="I84" s="43">
        <v>26.41</v>
      </c>
      <c r="J84" s="19">
        <v>0</v>
      </c>
      <c r="K84" s="19">
        <v>0</v>
      </c>
      <c r="L84" s="19">
        <v>0</v>
      </c>
      <c r="M84" s="19">
        <v>0</v>
      </c>
      <c r="N84" s="19">
        <v>3.43</v>
      </c>
      <c r="O84" s="19">
        <v>0.28999999999999998</v>
      </c>
      <c r="P84" s="19">
        <v>1.37</v>
      </c>
      <c r="Q84" s="19">
        <v>0</v>
      </c>
      <c r="R84" s="19">
        <v>0</v>
      </c>
      <c r="S84" s="19">
        <v>0.78</v>
      </c>
      <c r="T84" s="19">
        <v>0.69</v>
      </c>
      <c r="U84" s="19">
        <v>2.94</v>
      </c>
      <c r="V84" s="19">
        <v>284.2</v>
      </c>
      <c r="W84" s="19">
        <v>13.72</v>
      </c>
      <c r="X84" s="19">
        <v>19.600000000000001</v>
      </c>
      <c r="Y84" s="19">
        <v>25.48</v>
      </c>
      <c r="Z84" s="19">
        <v>0.88</v>
      </c>
      <c r="AA84" s="19">
        <v>0</v>
      </c>
      <c r="AB84" s="19">
        <v>784</v>
      </c>
      <c r="AC84" s="19">
        <v>133</v>
      </c>
      <c r="AD84" s="19">
        <v>0.7</v>
      </c>
      <c r="AE84" s="19">
        <v>0.06</v>
      </c>
      <c r="AF84" s="19">
        <v>0.04</v>
      </c>
      <c r="AG84" s="19">
        <v>0.49</v>
      </c>
      <c r="AH84" s="19">
        <v>0.7</v>
      </c>
      <c r="AI84" s="19">
        <v>24.5</v>
      </c>
      <c r="AJ84" s="19">
        <v>0</v>
      </c>
      <c r="AK84" s="19">
        <v>23.52</v>
      </c>
      <c r="AL84" s="19">
        <v>25.48</v>
      </c>
      <c r="AM84" s="19">
        <v>35.28</v>
      </c>
      <c r="AN84" s="19">
        <v>39.200000000000003</v>
      </c>
      <c r="AO84" s="19">
        <v>6.86</v>
      </c>
      <c r="AP84" s="19">
        <v>28.42</v>
      </c>
      <c r="AQ84" s="19">
        <v>7.84</v>
      </c>
      <c r="AR84" s="19">
        <v>24.5</v>
      </c>
      <c r="AS84" s="19">
        <v>26.46</v>
      </c>
      <c r="AT84" s="19">
        <v>22.54</v>
      </c>
      <c r="AU84" s="19">
        <v>135.24</v>
      </c>
      <c r="AV84" s="19">
        <v>15.68</v>
      </c>
      <c r="AW84" s="19">
        <v>19.600000000000001</v>
      </c>
      <c r="AX84" s="19">
        <v>503.72</v>
      </c>
      <c r="AY84" s="19">
        <v>0</v>
      </c>
      <c r="AZ84" s="19">
        <v>18.62</v>
      </c>
      <c r="BA84" s="19">
        <v>25.48</v>
      </c>
      <c r="BB84" s="19">
        <v>24.5</v>
      </c>
      <c r="BC84" s="19">
        <v>4.9000000000000004</v>
      </c>
      <c r="BD84" s="19">
        <v>0</v>
      </c>
      <c r="BE84" s="19">
        <v>0</v>
      </c>
      <c r="BF84" s="19">
        <v>0</v>
      </c>
      <c r="BG84" s="19">
        <v>0</v>
      </c>
      <c r="BH84" s="19">
        <v>0</v>
      </c>
      <c r="BI84" s="19">
        <v>0</v>
      </c>
      <c r="BJ84" s="19">
        <v>0</v>
      </c>
      <c r="BK84" s="19">
        <v>0</v>
      </c>
      <c r="BL84" s="19">
        <v>0</v>
      </c>
      <c r="BM84" s="19">
        <v>0</v>
      </c>
      <c r="BN84" s="19">
        <v>0</v>
      </c>
      <c r="BO84" s="19">
        <v>0</v>
      </c>
      <c r="BP84" s="19">
        <v>0</v>
      </c>
      <c r="BQ84" s="19">
        <v>0</v>
      </c>
      <c r="BR84" s="19">
        <v>0</v>
      </c>
      <c r="BS84" s="19">
        <v>0</v>
      </c>
      <c r="BT84" s="19">
        <v>0</v>
      </c>
      <c r="BU84" s="19">
        <v>0</v>
      </c>
      <c r="BV84" s="19">
        <v>0</v>
      </c>
      <c r="BW84" s="19">
        <v>0</v>
      </c>
      <c r="BX84" s="19">
        <v>0</v>
      </c>
      <c r="BY84" s="19">
        <v>0</v>
      </c>
      <c r="BZ84" s="19">
        <v>0</v>
      </c>
      <c r="CA84" s="19">
        <v>0</v>
      </c>
      <c r="CB84" s="19">
        <v>92</v>
      </c>
      <c r="CD84" s="19">
        <v>130.66999999999999</v>
      </c>
      <c r="CF84" s="19">
        <v>0</v>
      </c>
      <c r="CG84" s="19">
        <v>0</v>
      </c>
      <c r="CH84" s="19">
        <v>0</v>
      </c>
      <c r="CI84" s="19">
        <v>0</v>
      </c>
      <c r="CJ84" s="19">
        <v>0</v>
      </c>
      <c r="CK84" s="19">
        <v>0</v>
      </c>
      <c r="CL84" s="19">
        <v>0</v>
      </c>
      <c r="CM84" s="19">
        <v>0</v>
      </c>
      <c r="CN84" s="19">
        <v>0</v>
      </c>
      <c r="CO84" s="19">
        <v>0</v>
      </c>
      <c r="CP84" s="19">
        <v>0</v>
      </c>
    </row>
    <row r="85" spans="1:94" s="19" customFormat="1" ht="31.5">
      <c r="A85" s="19" t="str">
        <f>"31/2"</f>
        <v>31/2</v>
      </c>
      <c r="B85" s="20" t="s">
        <v>93</v>
      </c>
      <c r="C85" s="19" t="str">
        <f>"250"</f>
        <v>250</v>
      </c>
      <c r="D85" s="19">
        <v>3.21</v>
      </c>
      <c r="E85" s="19">
        <v>1.1000000000000001</v>
      </c>
      <c r="F85" s="19">
        <v>4.96</v>
      </c>
      <c r="G85" s="19">
        <v>0.24</v>
      </c>
      <c r="H85" s="19">
        <v>14.41</v>
      </c>
      <c r="I85" s="43">
        <v>111.11214999999999</v>
      </c>
      <c r="J85" s="19">
        <v>3.14</v>
      </c>
      <c r="K85" s="19">
        <v>0.11</v>
      </c>
      <c r="L85" s="19">
        <v>0</v>
      </c>
      <c r="M85" s="19">
        <v>0</v>
      </c>
      <c r="N85" s="19">
        <v>5.29</v>
      </c>
      <c r="O85" s="19">
        <v>6.94</v>
      </c>
      <c r="P85" s="19">
        <v>2.17</v>
      </c>
      <c r="Q85" s="19">
        <v>0</v>
      </c>
      <c r="R85" s="19">
        <v>0</v>
      </c>
      <c r="S85" s="19">
        <v>0.22</v>
      </c>
      <c r="T85" s="19">
        <v>1.69</v>
      </c>
      <c r="U85" s="19">
        <v>271.73</v>
      </c>
      <c r="V85" s="19">
        <v>309.42</v>
      </c>
      <c r="W85" s="19">
        <v>68.81</v>
      </c>
      <c r="X85" s="19">
        <v>23.55</v>
      </c>
      <c r="Y85" s="19">
        <v>76.75</v>
      </c>
      <c r="Z85" s="19">
        <v>0.71</v>
      </c>
      <c r="AA85" s="19">
        <v>27.5</v>
      </c>
      <c r="AB85" s="19">
        <v>1685.03</v>
      </c>
      <c r="AC85" s="19">
        <v>339.53</v>
      </c>
      <c r="AD85" s="19">
        <v>0.28000000000000003</v>
      </c>
      <c r="AE85" s="19">
        <v>7.0000000000000007E-2</v>
      </c>
      <c r="AF85" s="19">
        <v>0.1</v>
      </c>
      <c r="AG85" s="19">
        <v>0.69</v>
      </c>
      <c r="AH85" s="19">
        <v>1.46</v>
      </c>
      <c r="AI85" s="19">
        <v>6.9</v>
      </c>
      <c r="AJ85" s="19">
        <v>0</v>
      </c>
      <c r="AK85" s="19">
        <v>85.04</v>
      </c>
      <c r="AL85" s="19">
        <v>82.25</v>
      </c>
      <c r="AM85" s="19">
        <v>208.5</v>
      </c>
      <c r="AN85" s="19">
        <v>160.63</v>
      </c>
      <c r="AO85" s="19">
        <v>47.78</v>
      </c>
      <c r="AP85" s="19">
        <v>109.71</v>
      </c>
      <c r="AQ85" s="19">
        <v>35.65</v>
      </c>
      <c r="AR85" s="19">
        <v>123.9</v>
      </c>
      <c r="AS85" s="19">
        <v>72.28</v>
      </c>
      <c r="AT85" s="19">
        <v>129.28</v>
      </c>
      <c r="AU85" s="19">
        <v>157.54</v>
      </c>
      <c r="AV85" s="19">
        <v>31.57</v>
      </c>
      <c r="AW85" s="19">
        <v>64.37</v>
      </c>
      <c r="AX85" s="19">
        <v>346.3</v>
      </c>
      <c r="AY85" s="19">
        <v>0</v>
      </c>
      <c r="AZ85" s="19">
        <v>94.97</v>
      </c>
      <c r="BA85" s="19">
        <v>73.48</v>
      </c>
      <c r="BB85" s="19">
        <v>115.69</v>
      </c>
      <c r="BC85" s="19">
        <v>32.659999999999997</v>
      </c>
      <c r="BD85" s="19">
        <v>0.13</v>
      </c>
      <c r="BE85" s="19">
        <v>0.06</v>
      </c>
      <c r="BF85" s="19">
        <v>0.03</v>
      </c>
      <c r="BG85" s="19">
        <v>7.0000000000000007E-2</v>
      </c>
      <c r="BH85" s="19">
        <v>0.08</v>
      </c>
      <c r="BI85" s="19">
        <v>0.39</v>
      </c>
      <c r="BJ85" s="19">
        <v>0</v>
      </c>
      <c r="BK85" s="19">
        <v>1.1100000000000001</v>
      </c>
      <c r="BL85" s="19">
        <v>0</v>
      </c>
      <c r="BM85" s="19">
        <v>0.34</v>
      </c>
      <c r="BN85" s="19">
        <v>0</v>
      </c>
      <c r="BO85" s="19">
        <v>0</v>
      </c>
      <c r="BP85" s="19">
        <v>0</v>
      </c>
      <c r="BQ85" s="19">
        <v>0.08</v>
      </c>
      <c r="BR85" s="19">
        <v>0.12</v>
      </c>
      <c r="BS85" s="19">
        <v>0.92</v>
      </c>
      <c r="BT85" s="19">
        <v>0</v>
      </c>
      <c r="BU85" s="19">
        <v>0</v>
      </c>
      <c r="BV85" s="19">
        <v>0.09</v>
      </c>
      <c r="BW85" s="19">
        <v>0.01</v>
      </c>
      <c r="BX85" s="19">
        <v>0</v>
      </c>
      <c r="BY85" s="19">
        <v>0</v>
      </c>
      <c r="BZ85" s="19">
        <v>0</v>
      </c>
      <c r="CA85" s="19">
        <v>0</v>
      </c>
      <c r="CB85" s="19">
        <v>285.25</v>
      </c>
      <c r="CD85" s="19">
        <v>308.33999999999997</v>
      </c>
      <c r="CF85" s="19">
        <v>0</v>
      </c>
      <c r="CG85" s="19">
        <v>0</v>
      </c>
      <c r="CH85" s="19">
        <v>0</v>
      </c>
      <c r="CI85" s="19">
        <v>0</v>
      </c>
      <c r="CJ85" s="19">
        <v>0</v>
      </c>
      <c r="CK85" s="19">
        <v>0</v>
      </c>
      <c r="CL85" s="19">
        <v>0</v>
      </c>
      <c r="CM85" s="19">
        <v>0</v>
      </c>
      <c r="CN85" s="19">
        <v>0</v>
      </c>
      <c r="CO85" s="19">
        <v>0</v>
      </c>
      <c r="CP85" s="19">
        <v>0.5</v>
      </c>
    </row>
    <row r="86" spans="1:94" s="19" customFormat="1" ht="31.5">
      <c r="A86" s="19" t="str">
        <f>"5/9"</f>
        <v>5/9</v>
      </c>
      <c r="B86" s="20" t="s">
        <v>125</v>
      </c>
      <c r="C86" s="19" t="str">
        <f>"100"</f>
        <v>100</v>
      </c>
      <c r="D86" s="19">
        <v>12.51</v>
      </c>
      <c r="E86" s="19">
        <v>10.74</v>
      </c>
      <c r="F86" s="19">
        <v>20.75</v>
      </c>
      <c r="G86" s="19">
        <v>1.67</v>
      </c>
      <c r="H86" s="19">
        <v>11.89</v>
      </c>
      <c r="I86" s="43">
        <v>284.53766999999993</v>
      </c>
      <c r="J86" s="19">
        <v>9.5</v>
      </c>
      <c r="K86" s="19">
        <v>1.3</v>
      </c>
      <c r="L86" s="19">
        <v>0</v>
      </c>
      <c r="M86" s="19">
        <v>0</v>
      </c>
      <c r="N86" s="19">
        <v>1.41</v>
      </c>
      <c r="O86" s="19">
        <v>10.16</v>
      </c>
      <c r="P86" s="19">
        <v>0.33</v>
      </c>
      <c r="Q86" s="19">
        <v>0</v>
      </c>
      <c r="R86" s="19">
        <v>0</v>
      </c>
      <c r="S86" s="19">
        <v>0.03</v>
      </c>
      <c r="T86" s="19">
        <v>1.62</v>
      </c>
      <c r="U86" s="19">
        <v>211.86</v>
      </c>
      <c r="V86" s="19">
        <v>220.46</v>
      </c>
      <c r="W86" s="19">
        <v>34.83</v>
      </c>
      <c r="X86" s="19">
        <v>21.39</v>
      </c>
      <c r="Y86" s="19">
        <v>129.47</v>
      </c>
      <c r="Z86" s="19">
        <v>1.36</v>
      </c>
      <c r="AA86" s="19">
        <v>4</v>
      </c>
      <c r="AB86" s="19">
        <v>2.5</v>
      </c>
      <c r="AC86" s="19">
        <v>5.5</v>
      </c>
      <c r="AD86" s="19">
        <v>1.31</v>
      </c>
      <c r="AE86" s="19">
        <v>0.37</v>
      </c>
      <c r="AF86" s="19">
        <v>0.13</v>
      </c>
      <c r="AG86" s="19">
        <v>1.88</v>
      </c>
      <c r="AH86" s="19">
        <v>4.78</v>
      </c>
      <c r="AI86" s="19">
        <v>7.0000000000000007E-2</v>
      </c>
      <c r="AJ86" s="19">
        <v>0</v>
      </c>
      <c r="AK86" s="19">
        <v>660.18</v>
      </c>
      <c r="AL86" s="19">
        <v>572.44000000000005</v>
      </c>
      <c r="AM86" s="19">
        <v>954.34</v>
      </c>
      <c r="AN86" s="19">
        <v>967.27</v>
      </c>
      <c r="AO86" s="19">
        <v>284.10000000000002</v>
      </c>
      <c r="AP86" s="19">
        <v>542.94000000000005</v>
      </c>
      <c r="AQ86" s="19">
        <v>163.59</v>
      </c>
      <c r="AR86" s="19">
        <v>534.83000000000004</v>
      </c>
      <c r="AS86" s="19">
        <v>601.46</v>
      </c>
      <c r="AT86" s="19">
        <v>696.6</v>
      </c>
      <c r="AU86" s="19">
        <v>994.58</v>
      </c>
      <c r="AV86" s="19">
        <v>439.45</v>
      </c>
      <c r="AW86" s="19">
        <v>550.55999999999995</v>
      </c>
      <c r="AX86" s="19">
        <v>2087.91</v>
      </c>
      <c r="AY86" s="19">
        <v>119.51</v>
      </c>
      <c r="AZ86" s="19">
        <v>626.58000000000004</v>
      </c>
      <c r="BA86" s="19">
        <v>506.17</v>
      </c>
      <c r="BB86" s="19">
        <v>456.96</v>
      </c>
      <c r="BC86" s="19">
        <v>172.79</v>
      </c>
      <c r="BD86" s="19">
        <v>0</v>
      </c>
      <c r="BE86" s="19">
        <v>0</v>
      </c>
      <c r="BF86" s="19">
        <v>0</v>
      </c>
      <c r="BG86" s="19">
        <v>0</v>
      </c>
      <c r="BH86" s="19">
        <v>0</v>
      </c>
      <c r="BI86" s="19">
        <v>0</v>
      </c>
      <c r="BJ86" s="19">
        <v>0</v>
      </c>
      <c r="BK86" s="19">
        <v>0.11</v>
      </c>
      <c r="BL86" s="19">
        <v>0</v>
      </c>
      <c r="BM86" s="19">
        <v>0.06</v>
      </c>
      <c r="BN86" s="19">
        <v>0</v>
      </c>
      <c r="BO86" s="19">
        <v>0.01</v>
      </c>
      <c r="BP86" s="19">
        <v>0</v>
      </c>
      <c r="BQ86" s="19">
        <v>0</v>
      </c>
      <c r="BR86" s="19">
        <v>0</v>
      </c>
      <c r="BS86" s="19">
        <v>0.37</v>
      </c>
      <c r="BT86" s="19">
        <v>0</v>
      </c>
      <c r="BU86" s="19">
        <v>0</v>
      </c>
      <c r="BV86" s="19">
        <v>0.95</v>
      </c>
      <c r="BW86" s="19">
        <v>0</v>
      </c>
      <c r="BX86" s="19">
        <v>0</v>
      </c>
      <c r="BY86" s="19">
        <v>0</v>
      </c>
      <c r="BZ86" s="19">
        <v>0</v>
      </c>
      <c r="CA86" s="19">
        <v>0</v>
      </c>
      <c r="CB86" s="19">
        <v>66.42</v>
      </c>
      <c r="CD86" s="19">
        <v>4.42</v>
      </c>
      <c r="CF86" s="19">
        <v>0</v>
      </c>
      <c r="CG86" s="19">
        <v>0</v>
      </c>
      <c r="CH86" s="19">
        <v>0</v>
      </c>
      <c r="CI86" s="19">
        <v>0</v>
      </c>
      <c r="CJ86" s="19">
        <v>0</v>
      </c>
      <c r="CK86" s="19">
        <v>0</v>
      </c>
      <c r="CL86" s="19">
        <v>0</v>
      </c>
      <c r="CM86" s="19">
        <v>0</v>
      </c>
      <c r="CN86" s="19">
        <v>0</v>
      </c>
      <c r="CO86" s="19">
        <v>0</v>
      </c>
      <c r="CP86" s="19">
        <v>0.5</v>
      </c>
    </row>
    <row r="87" spans="1:94" s="19" customFormat="1">
      <c r="A87" s="19" t="str">
        <f>"11/3"</f>
        <v>11/3</v>
      </c>
      <c r="B87" s="20" t="s">
        <v>126</v>
      </c>
      <c r="C87" s="19" t="str">
        <f>"180"</f>
        <v>180</v>
      </c>
      <c r="D87" s="19">
        <v>4.2</v>
      </c>
      <c r="E87" s="19">
        <v>0</v>
      </c>
      <c r="F87" s="19">
        <v>3.42</v>
      </c>
      <c r="G87" s="19">
        <v>3.89</v>
      </c>
      <c r="H87" s="19">
        <v>20.83</v>
      </c>
      <c r="I87" s="43">
        <v>121.33900680000012</v>
      </c>
      <c r="J87" s="19">
        <v>0.46</v>
      </c>
      <c r="K87" s="19">
        <v>2.34</v>
      </c>
      <c r="L87" s="19">
        <v>0</v>
      </c>
      <c r="M87" s="19">
        <v>0</v>
      </c>
      <c r="N87" s="19">
        <v>13.82</v>
      </c>
      <c r="O87" s="19">
        <v>2.4500000000000002</v>
      </c>
      <c r="P87" s="19">
        <v>4.55</v>
      </c>
      <c r="Q87" s="19">
        <v>0</v>
      </c>
      <c r="R87" s="19">
        <v>0</v>
      </c>
      <c r="S87" s="19">
        <v>0.69</v>
      </c>
      <c r="T87" s="19">
        <v>2.2000000000000002</v>
      </c>
      <c r="U87" s="19">
        <v>205.12</v>
      </c>
      <c r="V87" s="19">
        <v>592.72</v>
      </c>
      <c r="W87" s="19">
        <v>95.84</v>
      </c>
      <c r="X87" s="19">
        <v>36.4</v>
      </c>
      <c r="Y87" s="19">
        <v>72.739999999999995</v>
      </c>
      <c r="Z87" s="19">
        <v>1.32</v>
      </c>
      <c r="AA87" s="19">
        <v>0</v>
      </c>
      <c r="AB87" s="19">
        <v>1760.64</v>
      </c>
      <c r="AC87" s="19">
        <v>366.12</v>
      </c>
      <c r="AD87" s="19">
        <v>1.94</v>
      </c>
      <c r="AE87" s="19">
        <v>0.06</v>
      </c>
      <c r="AF87" s="19">
        <v>0.08</v>
      </c>
      <c r="AG87" s="19">
        <v>1.34</v>
      </c>
      <c r="AH87" s="19">
        <v>2.2000000000000002</v>
      </c>
      <c r="AI87" s="19">
        <v>37.56</v>
      </c>
      <c r="AJ87" s="19">
        <v>0</v>
      </c>
      <c r="AK87" s="19">
        <v>15.94</v>
      </c>
      <c r="AL87" s="19">
        <v>14.55</v>
      </c>
      <c r="AM87" s="19">
        <v>157.44999999999999</v>
      </c>
      <c r="AN87" s="19">
        <v>131.87</v>
      </c>
      <c r="AO87" s="19">
        <v>48.89</v>
      </c>
      <c r="AP87" s="19">
        <v>102.23</v>
      </c>
      <c r="AQ87" s="19">
        <v>23.92</v>
      </c>
      <c r="AR87" s="19">
        <v>129.55000000000001</v>
      </c>
      <c r="AS87" s="19">
        <v>155.44</v>
      </c>
      <c r="AT87" s="19">
        <v>183.49</v>
      </c>
      <c r="AU87" s="19">
        <v>364.18</v>
      </c>
      <c r="AV87" s="19">
        <v>62.85</v>
      </c>
      <c r="AW87" s="19">
        <v>106.88</v>
      </c>
      <c r="AX87" s="19">
        <v>671.35</v>
      </c>
      <c r="AY87" s="19">
        <v>0</v>
      </c>
      <c r="AZ87" s="19">
        <v>151.04</v>
      </c>
      <c r="BA87" s="19">
        <v>135.65</v>
      </c>
      <c r="BB87" s="19">
        <v>107.39</v>
      </c>
      <c r="BC87" s="19">
        <v>47.15</v>
      </c>
      <c r="BD87" s="19">
        <v>0</v>
      </c>
      <c r="BE87" s="19">
        <v>0</v>
      </c>
      <c r="BF87" s="19">
        <v>0</v>
      </c>
      <c r="BG87" s="19">
        <v>0</v>
      </c>
      <c r="BH87" s="19">
        <v>0</v>
      </c>
      <c r="BI87" s="19">
        <v>0</v>
      </c>
      <c r="BJ87" s="19">
        <v>0</v>
      </c>
      <c r="BK87" s="19">
        <v>0.2</v>
      </c>
      <c r="BL87" s="19">
        <v>0</v>
      </c>
      <c r="BM87" s="19">
        <v>0.13</v>
      </c>
      <c r="BN87" s="19">
        <v>0.01</v>
      </c>
      <c r="BO87" s="19">
        <v>0.02</v>
      </c>
      <c r="BP87" s="19">
        <v>0</v>
      </c>
      <c r="BQ87" s="19">
        <v>0</v>
      </c>
      <c r="BR87" s="19">
        <v>0</v>
      </c>
      <c r="BS87" s="19">
        <v>0.76</v>
      </c>
      <c r="BT87" s="19">
        <v>0</v>
      </c>
      <c r="BU87" s="19">
        <v>0</v>
      </c>
      <c r="BV87" s="19">
        <v>2.15</v>
      </c>
      <c r="BW87" s="19">
        <v>0</v>
      </c>
      <c r="BX87" s="19">
        <v>0</v>
      </c>
      <c r="BY87" s="19">
        <v>0</v>
      </c>
      <c r="BZ87" s="19">
        <v>0</v>
      </c>
      <c r="CA87" s="19">
        <v>0</v>
      </c>
      <c r="CB87" s="19">
        <v>253.09</v>
      </c>
      <c r="CD87" s="19">
        <v>293.44</v>
      </c>
      <c r="CF87" s="19">
        <v>0</v>
      </c>
      <c r="CG87" s="19">
        <v>0</v>
      </c>
      <c r="CH87" s="19">
        <v>0</v>
      </c>
      <c r="CI87" s="19">
        <v>0</v>
      </c>
      <c r="CJ87" s="19">
        <v>0</v>
      </c>
      <c r="CK87" s="19">
        <v>0</v>
      </c>
      <c r="CL87" s="19">
        <v>0</v>
      </c>
      <c r="CM87" s="19">
        <v>0</v>
      </c>
      <c r="CN87" s="19">
        <v>0</v>
      </c>
      <c r="CO87" s="19">
        <v>3.6</v>
      </c>
      <c r="CP87" s="19">
        <v>0.45</v>
      </c>
    </row>
    <row r="88" spans="1:94" s="19" customFormat="1">
      <c r="A88" s="19" t="str">
        <f>"37/10"</f>
        <v>37/10</v>
      </c>
      <c r="B88" s="20" t="s">
        <v>127</v>
      </c>
      <c r="C88" s="19" t="str">
        <f>"200"</f>
        <v>200</v>
      </c>
      <c r="D88" s="19">
        <v>0.24</v>
      </c>
      <c r="E88" s="19">
        <v>0</v>
      </c>
      <c r="F88" s="19">
        <v>0.1</v>
      </c>
      <c r="G88" s="19">
        <v>0.1</v>
      </c>
      <c r="H88" s="19">
        <v>14.6</v>
      </c>
      <c r="I88" s="43">
        <v>55.735010000000003</v>
      </c>
      <c r="J88" s="19">
        <v>0.02</v>
      </c>
      <c r="K88" s="19">
        <v>0</v>
      </c>
      <c r="L88" s="19">
        <v>0</v>
      </c>
      <c r="M88" s="19">
        <v>0</v>
      </c>
      <c r="N88" s="19">
        <v>12.63</v>
      </c>
      <c r="O88" s="19">
        <v>0.43</v>
      </c>
      <c r="P88" s="19">
        <v>1.54</v>
      </c>
      <c r="Q88" s="19">
        <v>0</v>
      </c>
      <c r="R88" s="19">
        <v>0</v>
      </c>
      <c r="S88" s="19">
        <v>0.35</v>
      </c>
      <c r="T88" s="19">
        <v>0.34</v>
      </c>
      <c r="U88" s="19">
        <v>0.84</v>
      </c>
      <c r="V88" s="19">
        <v>3.71</v>
      </c>
      <c r="W88" s="19">
        <v>4.37</v>
      </c>
      <c r="X88" s="19">
        <v>1.1399999999999999</v>
      </c>
      <c r="Y88" s="19">
        <v>1.1200000000000001</v>
      </c>
      <c r="Z88" s="19">
        <v>0.22</v>
      </c>
      <c r="AA88" s="19">
        <v>0</v>
      </c>
      <c r="AB88" s="19">
        <v>351</v>
      </c>
      <c r="AC88" s="19">
        <v>65.099999999999994</v>
      </c>
      <c r="AD88" s="19">
        <v>0.26</v>
      </c>
      <c r="AE88" s="19">
        <v>0.01</v>
      </c>
      <c r="AF88" s="19">
        <v>0.02</v>
      </c>
      <c r="AG88" s="19">
        <v>0.08</v>
      </c>
      <c r="AH88" s="19">
        <v>0.11</v>
      </c>
      <c r="AI88" s="19">
        <v>39</v>
      </c>
      <c r="AJ88" s="19">
        <v>0</v>
      </c>
      <c r="AK88" s="19">
        <v>0</v>
      </c>
      <c r="AL88" s="19">
        <v>0</v>
      </c>
      <c r="AM88" s="19">
        <v>0</v>
      </c>
      <c r="AN88" s="19">
        <v>0</v>
      </c>
      <c r="AO88" s="19">
        <v>0</v>
      </c>
      <c r="AP88" s="19">
        <v>0</v>
      </c>
      <c r="AQ88" s="19">
        <v>0</v>
      </c>
      <c r="AR88" s="19">
        <v>0</v>
      </c>
      <c r="AS88" s="19">
        <v>0</v>
      </c>
      <c r="AT88" s="19">
        <v>0</v>
      </c>
      <c r="AU88" s="19">
        <v>0</v>
      </c>
      <c r="AV88" s="19">
        <v>0</v>
      </c>
      <c r="AW88" s="19">
        <v>0</v>
      </c>
      <c r="AX88" s="19">
        <v>0</v>
      </c>
      <c r="AY88" s="19">
        <v>0</v>
      </c>
      <c r="AZ88" s="19">
        <v>0</v>
      </c>
      <c r="BA88" s="19">
        <v>0</v>
      </c>
      <c r="BB88" s="19">
        <v>0</v>
      </c>
      <c r="BC88" s="19">
        <v>0</v>
      </c>
      <c r="BD88" s="19">
        <v>0</v>
      </c>
      <c r="BE88" s="19">
        <v>0</v>
      </c>
      <c r="BF88" s="19">
        <v>0</v>
      </c>
      <c r="BG88" s="19">
        <v>0</v>
      </c>
      <c r="BH88" s="19">
        <v>0</v>
      </c>
      <c r="BI88" s="19">
        <v>0</v>
      </c>
      <c r="BJ88" s="19">
        <v>0</v>
      </c>
      <c r="BK88" s="19">
        <v>0</v>
      </c>
      <c r="BL88" s="19">
        <v>0</v>
      </c>
      <c r="BM88" s="19">
        <v>0</v>
      </c>
      <c r="BN88" s="19">
        <v>0</v>
      </c>
      <c r="BO88" s="19">
        <v>0</v>
      </c>
      <c r="BP88" s="19">
        <v>0</v>
      </c>
      <c r="BQ88" s="19">
        <v>0</v>
      </c>
      <c r="BR88" s="19">
        <v>0</v>
      </c>
      <c r="BS88" s="19">
        <v>0</v>
      </c>
      <c r="BT88" s="19">
        <v>0</v>
      </c>
      <c r="BU88" s="19">
        <v>0</v>
      </c>
      <c r="BV88" s="19">
        <v>0</v>
      </c>
      <c r="BW88" s="19">
        <v>0</v>
      </c>
      <c r="BX88" s="19">
        <v>0</v>
      </c>
      <c r="BY88" s="19">
        <v>0</v>
      </c>
      <c r="BZ88" s="19">
        <v>0</v>
      </c>
      <c r="CA88" s="19">
        <v>0</v>
      </c>
      <c r="CB88" s="19">
        <v>239.01</v>
      </c>
      <c r="CD88" s="19">
        <v>58.5</v>
      </c>
      <c r="CF88" s="19">
        <v>0</v>
      </c>
      <c r="CG88" s="19">
        <v>0</v>
      </c>
      <c r="CH88" s="19">
        <v>0</v>
      </c>
      <c r="CI88" s="19">
        <v>0</v>
      </c>
      <c r="CJ88" s="19">
        <v>0</v>
      </c>
      <c r="CK88" s="19">
        <v>0</v>
      </c>
      <c r="CL88" s="19">
        <v>0</v>
      </c>
      <c r="CM88" s="19">
        <v>0</v>
      </c>
      <c r="CN88" s="19">
        <v>0</v>
      </c>
      <c r="CO88" s="19">
        <v>10</v>
      </c>
      <c r="CP88" s="19">
        <v>0</v>
      </c>
    </row>
    <row r="89" spans="1:94" s="19" customFormat="1">
      <c r="A89" s="19" t="str">
        <f>"-"</f>
        <v>-</v>
      </c>
      <c r="B89" s="20" t="s">
        <v>97</v>
      </c>
      <c r="C89" s="19" t="str">
        <f>"50"</f>
        <v>50</v>
      </c>
      <c r="D89" s="19">
        <v>3.3</v>
      </c>
      <c r="E89" s="19">
        <v>0</v>
      </c>
      <c r="F89" s="19">
        <v>0.6</v>
      </c>
      <c r="G89" s="19">
        <v>0.6</v>
      </c>
      <c r="H89" s="19">
        <v>20.85</v>
      </c>
      <c r="I89" s="43">
        <v>96.69</v>
      </c>
      <c r="J89" s="19">
        <v>0.1</v>
      </c>
      <c r="K89" s="19">
        <v>0</v>
      </c>
      <c r="L89" s="19">
        <v>0</v>
      </c>
      <c r="M89" s="19">
        <v>0</v>
      </c>
      <c r="N89" s="19">
        <v>0.6</v>
      </c>
      <c r="O89" s="19">
        <v>16.100000000000001</v>
      </c>
      <c r="P89" s="19">
        <v>4.1500000000000004</v>
      </c>
      <c r="Q89" s="19">
        <v>0</v>
      </c>
      <c r="R89" s="19">
        <v>0</v>
      </c>
      <c r="S89" s="19">
        <v>0.5</v>
      </c>
      <c r="T89" s="19">
        <v>1.25</v>
      </c>
      <c r="U89" s="19">
        <v>305</v>
      </c>
      <c r="V89" s="19">
        <v>122.5</v>
      </c>
      <c r="W89" s="19">
        <v>17.5</v>
      </c>
      <c r="X89" s="19">
        <v>23.5</v>
      </c>
      <c r="Y89" s="19">
        <v>79</v>
      </c>
      <c r="Z89" s="19">
        <v>1.95</v>
      </c>
      <c r="AA89" s="19">
        <v>0</v>
      </c>
      <c r="AB89" s="19">
        <v>2.5</v>
      </c>
      <c r="AC89" s="19">
        <v>0.5</v>
      </c>
      <c r="AD89" s="19">
        <v>0.7</v>
      </c>
      <c r="AE89" s="19">
        <v>0.09</v>
      </c>
      <c r="AF89" s="19">
        <v>0.04</v>
      </c>
      <c r="AG89" s="19">
        <v>0.35</v>
      </c>
      <c r="AH89" s="19">
        <v>1</v>
      </c>
      <c r="AI89" s="19">
        <v>0</v>
      </c>
      <c r="AJ89" s="19">
        <v>0</v>
      </c>
      <c r="AK89" s="19">
        <v>0</v>
      </c>
      <c r="AL89" s="19">
        <v>0</v>
      </c>
      <c r="AM89" s="19">
        <v>213.5</v>
      </c>
      <c r="AN89" s="19">
        <v>111.5</v>
      </c>
      <c r="AO89" s="19">
        <v>46.5</v>
      </c>
      <c r="AP89" s="19">
        <v>99</v>
      </c>
      <c r="AQ89" s="19">
        <v>40</v>
      </c>
      <c r="AR89" s="19">
        <v>185.5</v>
      </c>
      <c r="AS89" s="19">
        <v>148.5</v>
      </c>
      <c r="AT89" s="19">
        <v>145.5</v>
      </c>
      <c r="AU89" s="19">
        <v>232</v>
      </c>
      <c r="AV89" s="19">
        <v>62</v>
      </c>
      <c r="AW89" s="19">
        <v>155</v>
      </c>
      <c r="AX89" s="19">
        <v>764.5</v>
      </c>
      <c r="AY89" s="19">
        <v>0</v>
      </c>
      <c r="AZ89" s="19">
        <v>263</v>
      </c>
      <c r="BA89" s="19">
        <v>145.5</v>
      </c>
      <c r="BB89" s="19">
        <v>90</v>
      </c>
      <c r="BC89" s="19">
        <v>65</v>
      </c>
      <c r="BD89" s="19">
        <v>0</v>
      </c>
      <c r="BE89" s="19">
        <v>0</v>
      </c>
      <c r="BF89" s="19">
        <v>0</v>
      </c>
      <c r="BG89" s="19">
        <v>0</v>
      </c>
      <c r="BH89" s="19">
        <v>0</v>
      </c>
      <c r="BI89" s="19">
        <v>0</v>
      </c>
      <c r="BJ89" s="19">
        <v>0</v>
      </c>
      <c r="BK89" s="19">
        <v>7.0000000000000007E-2</v>
      </c>
      <c r="BL89" s="19">
        <v>0</v>
      </c>
      <c r="BM89" s="19">
        <v>0.01</v>
      </c>
      <c r="BN89" s="19">
        <v>0.01</v>
      </c>
      <c r="BO89" s="19">
        <v>0</v>
      </c>
      <c r="BP89" s="19">
        <v>0</v>
      </c>
      <c r="BQ89" s="19">
        <v>0</v>
      </c>
      <c r="BR89" s="19">
        <v>0.01</v>
      </c>
      <c r="BS89" s="19">
        <v>0.06</v>
      </c>
      <c r="BT89" s="19">
        <v>0</v>
      </c>
      <c r="BU89" s="19">
        <v>0</v>
      </c>
      <c r="BV89" s="19">
        <v>0.24</v>
      </c>
      <c r="BW89" s="19">
        <v>0.04</v>
      </c>
      <c r="BX89" s="19">
        <v>0</v>
      </c>
      <c r="BY89" s="19">
        <v>0</v>
      </c>
      <c r="BZ89" s="19">
        <v>0</v>
      </c>
      <c r="CA89" s="19">
        <v>0</v>
      </c>
      <c r="CB89" s="19">
        <v>23.5</v>
      </c>
      <c r="CD89" s="19">
        <v>0.42</v>
      </c>
      <c r="CF89" s="19">
        <v>0</v>
      </c>
      <c r="CG89" s="19">
        <v>0</v>
      </c>
      <c r="CH89" s="19">
        <v>0</v>
      </c>
      <c r="CI89" s="19">
        <v>0</v>
      </c>
      <c r="CJ89" s="19">
        <v>0</v>
      </c>
      <c r="CK89" s="19">
        <v>0</v>
      </c>
      <c r="CL89" s="19">
        <v>0</v>
      </c>
      <c r="CM89" s="19">
        <v>0</v>
      </c>
      <c r="CN89" s="19">
        <v>0</v>
      </c>
      <c r="CO89" s="19">
        <v>0</v>
      </c>
      <c r="CP89" s="19">
        <v>0</v>
      </c>
    </row>
    <row r="90" spans="1:94" s="19" customFormat="1">
      <c r="A90" s="19" t="str">
        <f>"-"</f>
        <v>-</v>
      </c>
      <c r="B90" s="20" t="s">
        <v>98</v>
      </c>
      <c r="C90" s="19" t="str">
        <f>"60"</f>
        <v>60</v>
      </c>
      <c r="D90" s="19">
        <v>3.97</v>
      </c>
      <c r="E90" s="19">
        <v>0</v>
      </c>
      <c r="F90" s="19">
        <v>0.39</v>
      </c>
      <c r="G90" s="19">
        <v>0.39</v>
      </c>
      <c r="H90" s="19">
        <v>28.14</v>
      </c>
      <c r="I90" s="43">
        <v>134.34059999999999</v>
      </c>
      <c r="J90" s="19">
        <v>0</v>
      </c>
      <c r="K90" s="19">
        <v>0</v>
      </c>
      <c r="L90" s="19">
        <v>0</v>
      </c>
      <c r="M90" s="19">
        <v>0</v>
      </c>
      <c r="N90" s="19">
        <v>0.66</v>
      </c>
      <c r="O90" s="19">
        <v>27.36</v>
      </c>
      <c r="P90" s="19">
        <v>0.12</v>
      </c>
      <c r="Q90" s="19">
        <v>0</v>
      </c>
      <c r="R90" s="19">
        <v>0</v>
      </c>
      <c r="S90" s="19">
        <v>0</v>
      </c>
      <c r="T90" s="19">
        <v>1.08</v>
      </c>
      <c r="U90" s="19">
        <v>0</v>
      </c>
      <c r="V90" s="19">
        <v>0</v>
      </c>
      <c r="W90" s="19">
        <v>0</v>
      </c>
      <c r="X90" s="19">
        <v>0</v>
      </c>
      <c r="Y90" s="19">
        <v>0</v>
      </c>
      <c r="Z90" s="19">
        <v>0</v>
      </c>
      <c r="AA90" s="19">
        <v>0</v>
      </c>
      <c r="AB90" s="19">
        <v>0</v>
      </c>
      <c r="AC90" s="19">
        <v>0</v>
      </c>
      <c r="AD90" s="19">
        <v>0</v>
      </c>
      <c r="AE90" s="19">
        <v>0</v>
      </c>
      <c r="AF90" s="19">
        <v>0</v>
      </c>
      <c r="AG90" s="19">
        <v>0</v>
      </c>
      <c r="AH90" s="19">
        <v>0</v>
      </c>
      <c r="AI90" s="19">
        <v>0</v>
      </c>
      <c r="AJ90" s="19">
        <v>0</v>
      </c>
      <c r="AK90" s="19">
        <v>0</v>
      </c>
      <c r="AL90" s="19">
        <v>0</v>
      </c>
      <c r="AM90" s="19">
        <v>305.37</v>
      </c>
      <c r="AN90" s="19">
        <v>101.27</v>
      </c>
      <c r="AO90" s="19">
        <v>60.03</v>
      </c>
      <c r="AP90" s="19">
        <v>120.06</v>
      </c>
      <c r="AQ90" s="19">
        <v>45.41</v>
      </c>
      <c r="AR90" s="19">
        <v>217.15</v>
      </c>
      <c r="AS90" s="19">
        <v>134.68</v>
      </c>
      <c r="AT90" s="19">
        <v>187.92</v>
      </c>
      <c r="AU90" s="19">
        <v>155.03</v>
      </c>
      <c r="AV90" s="19">
        <v>81.430000000000007</v>
      </c>
      <c r="AW90" s="19">
        <v>144.07</v>
      </c>
      <c r="AX90" s="19">
        <v>1204.78</v>
      </c>
      <c r="AY90" s="19">
        <v>0</v>
      </c>
      <c r="AZ90" s="19">
        <v>392.54</v>
      </c>
      <c r="BA90" s="19">
        <v>170.69</v>
      </c>
      <c r="BB90" s="19">
        <v>113.27</v>
      </c>
      <c r="BC90" s="19">
        <v>89.78</v>
      </c>
      <c r="BD90" s="19">
        <v>0</v>
      </c>
      <c r="BE90" s="19">
        <v>0</v>
      </c>
      <c r="BF90" s="19">
        <v>0</v>
      </c>
      <c r="BG90" s="19">
        <v>0</v>
      </c>
      <c r="BH90" s="19">
        <v>0</v>
      </c>
      <c r="BI90" s="19">
        <v>0</v>
      </c>
      <c r="BJ90" s="19">
        <v>0</v>
      </c>
      <c r="BK90" s="19">
        <v>0.05</v>
      </c>
      <c r="BL90" s="19">
        <v>0</v>
      </c>
      <c r="BM90" s="19">
        <v>0</v>
      </c>
      <c r="BN90" s="19">
        <v>0</v>
      </c>
      <c r="BO90" s="19">
        <v>0</v>
      </c>
      <c r="BP90" s="19">
        <v>0</v>
      </c>
      <c r="BQ90" s="19">
        <v>0</v>
      </c>
      <c r="BR90" s="19">
        <v>0</v>
      </c>
      <c r="BS90" s="19">
        <v>0.04</v>
      </c>
      <c r="BT90" s="19">
        <v>0</v>
      </c>
      <c r="BU90" s="19">
        <v>0</v>
      </c>
      <c r="BV90" s="19">
        <v>0.17</v>
      </c>
      <c r="BW90" s="19">
        <v>0.01</v>
      </c>
      <c r="BX90" s="19">
        <v>0</v>
      </c>
      <c r="BY90" s="19">
        <v>0</v>
      </c>
      <c r="BZ90" s="19">
        <v>0</v>
      </c>
      <c r="CA90" s="19">
        <v>0</v>
      </c>
      <c r="CB90" s="19">
        <v>23.46</v>
      </c>
      <c r="CD90" s="19">
        <v>0</v>
      </c>
      <c r="CF90" s="19">
        <v>0</v>
      </c>
      <c r="CG90" s="19">
        <v>0</v>
      </c>
      <c r="CH90" s="19">
        <v>0</v>
      </c>
      <c r="CI90" s="19">
        <v>0</v>
      </c>
      <c r="CJ90" s="19">
        <v>0</v>
      </c>
      <c r="CK90" s="19">
        <v>0</v>
      </c>
      <c r="CL90" s="19">
        <v>0</v>
      </c>
      <c r="CM90" s="19">
        <v>0</v>
      </c>
      <c r="CN90" s="19">
        <v>0</v>
      </c>
      <c r="CO90" s="19">
        <v>0</v>
      </c>
      <c r="CP90" s="19">
        <v>0</v>
      </c>
    </row>
    <row r="91" spans="1:94" s="17" customFormat="1">
      <c r="A91" s="17" t="str">
        <f>"40/2"</f>
        <v>40/2</v>
      </c>
      <c r="B91" s="18" t="s">
        <v>128</v>
      </c>
      <c r="C91" s="17" t="str">
        <f>"30"</f>
        <v>30</v>
      </c>
      <c r="D91" s="17">
        <v>2.57</v>
      </c>
      <c r="E91" s="17">
        <v>0</v>
      </c>
      <c r="F91" s="17">
        <v>0.25</v>
      </c>
      <c r="G91" s="17">
        <v>0.28999999999999998</v>
      </c>
      <c r="H91" s="17">
        <v>16.97</v>
      </c>
      <c r="I91" s="48">
        <v>80.61051599999999</v>
      </c>
      <c r="J91" s="17">
        <v>7.0000000000000007E-2</v>
      </c>
      <c r="K91" s="17">
        <v>0</v>
      </c>
      <c r="L91" s="17">
        <v>0</v>
      </c>
      <c r="M91" s="17">
        <v>0</v>
      </c>
      <c r="N91" s="17">
        <v>0.23</v>
      </c>
      <c r="O91" s="17">
        <v>15.89</v>
      </c>
      <c r="P91" s="17">
        <v>0.85</v>
      </c>
      <c r="Q91" s="17">
        <v>0</v>
      </c>
      <c r="R91" s="17">
        <v>0</v>
      </c>
      <c r="S91" s="17">
        <v>0.11</v>
      </c>
      <c r="T91" s="17">
        <v>0.61</v>
      </c>
      <c r="U91" s="17">
        <v>179.64</v>
      </c>
      <c r="V91" s="17">
        <v>29.46</v>
      </c>
      <c r="W91" s="17">
        <v>6.34</v>
      </c>
      <c r="X91" s="17">
        <v>4.38</v>
      </c>
      <c r="Y91" s="17">
        <v>20.36</v>
      </c>
      <c r="Z91" s="17">
        <v>0.34</v>
      </c>
      <c r="AA91" s="17">
        <v>0</v>
      </c>
      <c r="AB91" s="17">
        <v>0</v>
      </c>
      <c r="AC91" s="17">
        <v>0</v>
      </c>
      <c r="AD91" s="17">
        <v>0.4</v>
      </c>
      <c r="AE91" s="17">
        <v>0.03</v>
      </c>
      <c r="AF91" s="17">
        <v>0.01</v>
      </c>
      <c r="AG91" s="17">
        <v>0.26</v>
      </c>
      <c r="AH91" s="17">
        <v>0.79</v>
      </c>
      <c r="AI91" s="17">
        <v>0</v>
      </c>
      <c r="AJ91" s="17">
        <v>0</v>
      </c>
      <c r="AK91" s="17">
        <v>0</v>
      </c>
      <c r="AL91" s="17">
        <v>0</v>
      </c>
      <c r="AM91" s="17">
        <v>201.01</v>
      </c>
      <c r="AN91" s="17">
        <v>63.96</v>
      </c>
      <c r="AO91" s="17">
        <v>38.58</v>
      </c>
      <c r="AP91" s="17">
        <v>78.17</v>
      </c>
      <c r="AQ91" s="17">
        <v>25.04</v>
      </c>
      <c r="AR91" s="17">
        <v>124.53</v>
      </c>
      <c r="AS91" s="17">
        <v>82.23</v>
      </c>
      <c r="AT91" s="17">
        <v>99.83</v>
      </c>
      <c r="AU91" s="17">
        <v>85.28</v>
      </c>
      <c r="AV91" s="17">
        <v>50.08</v>
      </c>
      <c r="AW91" s="17">
        <v>87.31</v>
      </c>
      <c r="AX91" s="17">
        <v>762.75</v>
      </c>
      <c r="AY91" s="17">
        <v>0</v>
      </c>
      <c r="AZ91" s="17">
        <v>239.93</v>
      </c>
      <c r="BA91" s="17">
        <v>124.53</v>
      </c>
      <c r="BB91" s="17">
        <v>63.28</v>
      </c>
      <c r="BC91" s="17">
        <v>49.74</v>
      </c>
      <c r="BD91" s="17">
        <v>0</v>
      </c>
      <c r="BE91" s="17">
        <v>0</v>
      </c>
      <c r="BF91" s="17">
        <v>0</v>
      </c>
      <c r="BG91" s="17">
        <v>0</v>
      </c>
      <c r="BH91" s="17">
        <v>0</v>
      </c>
      <c r="BI91" s="17">
        <v>0.03</v>
      </c>
      <c r="BJ91" s="17">
        <v>0</v>
      </c>
      <c r="BK91" s="17">
        <v>0</v>
      </c>
      <c r="BL91" s="17">
        <v>0</v>
      </c>
      <c r="BM91" s="17">
        <v>0</v>
      </c>
      <c r="BN91" s="17">
        <v>0.03</v>
      </c>
      <c r="BO91" s="17">
        <v>0</v>
      </c>
      <c r="BP91" s="17">
        <v>0</v>
      </c>
      <c r="BQ91" s="17">
        <v>0</v>
      </c>
      <c r="BR91" s="17">
        <v>0</v>
      </c>
      <c r="BS91" s="17">
        <v>0.03</v>
      </c>
      <c r="BT91" s="17">
        <v>0</v>
      </c>
      <c r="BU91" s="17">
        <v>0</v>
      </c>
      <c r="BV91" s="17">
        <v>0.13</v>
      </c>
      <c r="BW91" s="17">
        <v>0.01</v>
      </c>
      <c r="BX91" s="17">
        <v>0</v>
      </c>
      <c r="BY91" s="17">
        <v>0</v>
      </c>
      <c r="BZ91" s="17">
        <v>0</v>
      </c>
      <c r="CA91" s="17">
        <v>0</v>
      </c>
      <c r="CB91" s="17">
        <v>13.61</v>
      </c>
      <c r="CD91" s="17">
        <v>0</v>
      </c>
      <c r="CF91" s="17">
        <v>0</v>
      </c>
      <c r="CG91" s="17">
        <v>0</v>
      </c>
      <c r="CH91" s="17">
        <v>0</v>
      </c>
      <c r="CI91" s="17">
        <v>0</v>
      </c>
      <c r="CJ91" s="17">
        <v>0</v>
      </c>
      <c r="CK91" s="17">
        <v>0</v>
      </c>
      <c r="CL91" s="17">
        <v>0</v>
      </c>
      <c r="CM91" s="17">
        <v>0</v>
      </c>
      <c r="CN91" s="17">
        <v>0</v>
      </c>
      <c r="CO91" s="17">
        <v>0</v>
      </c>
      <c r="CP91" s="17">
        <v>0</v>
      </c>
    </row>
    <row r="92" spans="1:94" s="21" customFormat="1">
      <c r="B92" s="22" t="s">
        <v>99</v>
      </c>
      <c r="C92" s="21">
        <v>970</v>
      </c>
      <c r="D92" s="21">
        <v>31.07</v>
      </c>
      <c r="E92" s="21">
        <v>11.85</v>
      </c>
      <c r="F92" s="21">
        <v>30.68</v>
      </c>
      <c r="G92" s="21">
        <v>7.38</v>
      </c>
      <c r="H92" s="21">
        <v>132.78</v>
      </c>
      <c r="I92" s="49">
        <v>910.77</v>
      </c>
      <c r="J92" s="21">
        <v>13.28</v>
      </c>
      <c r="K92" s="21">
        <v>3.75</v>
      </c>
      <c r="L92" s="21">
        <v>0</v>
      </c>
      <c r="M92" s="21">
        <v>0</v>
      </c>
      <c r="N92" s="21">
        <v>38.07</v>
      </c>
      <c r="O92" s="21">
        <v>79.63</v>
      </c>
      <c r="P92" s="21">
        <v>15.08</v>
      </c>
      <c r="Q92" s="21">
        <v>0</v>
      </c>
      <c r="R92" s="21">
        <v>0</v>
      </c>
      <c r="S92" s="21">
        <v>2.67</v>
      </c>
      <c r="T92" s="21">
        <v>9.48</v>
      </c>
      <c r="U92" s="21">
        <v>1177.1300000000001</v>
      </c>
      <c r="V92" s="21">
        <v>1562.47</v>
      </c>
      <c r="W92" s="21">
        <v>241.41</v>
      </c>
      <c r="X92" s="21">
        <v>129.96</v>
      </c>
      <c r="Y92" s="21">
        <v>404.91</v>
      </c>
      <c r="Z92" s="21">
        <v>6.78</v>
      </c>
      <c r="AA92" s="21">
        <v>31.5</v>
      </c>
      <c r="AB92" s="21">
        <v>4585.67</v>
      </c>
      <c r="AC92" s="21">
        <v>909.75</v>
      </c>
      <c r="AD92" s="21">
        <v>5.57</v>
      </c>
      <c r="AE92" s="21">
        <v>0.69</v>
      </c>
      <c r="AF92" s="21">
        <v>0.41</v>
      </c>
      <c r="AG92" s="21">
        <v>5.08</v>
      </c>
      <c r="AH92" s="21">
        <v>11.04</v>
      </c>
      <c r="AI92" s="21">
        <v>108.02</v>
      </c>
      <c r="AJ92" s="21">
        <v>0</v>
      </c>
      <c r="AK92" s="21">
        <v>784.68</v>
      </c>
      <c r="AL92" s="21">
        <v>694.72</v>
      </c>
      <c r="AM92" s="21">
        <v>2075.4499999999998</v>
      </c>
      <c r="AN92" s="21">
        <v>1575.69</v>
      </c>
      <c r="AO92" s="21">
        <v>532.73</v>
      </c>
      <c r="AP92" s="21">
        <v>1080.54</v>
      </c>
      <c r="AQ92" s="21">
        <v>341.45</v>
      </c>
      <c r="AR92" s="21">
        <v>1339.97</v>
      </c>
      <c r="AS92" s="21">
        <v>1221.05</v>
      </c>
      <c r="AT92" s="21">
        <v>1465.15</v>
      </c>
      <c r="AU92" s="21">
        <v>2123.86</v>
      </c>
      <c r="AV92" s="21">
        <v>743.07</v>
      </c>
      <c r="AW92" s="21">
        <v>1127.79</v>
      </c>
      <c r="AX92" s="21">
        <v>6341.31</v>
      </c>
      <c r="AY92" s="21">
        <v>119.51</v>
      </c>
      <c r="AZ92" s="21">
        <v>1786.68</v>
      </c>
      <c r="BA92" s="21">
        <v>1181.5</v>
      </c>
      <c r="BB92" s="21">
        <v>971.1</v>
      </c>
      <c r="BC92" s="21">
        <v>462.03</v>
      </c>
      <c r="BD92" s="21">
        <v>0.13</v>
      </c>
      <c r="BE92" s="21">
        <v>0.06</v>
      </c>
      <c r="BF92" s="21">
        <v>0.03</v>
      </c>
      <c r="BG92" s="21">
        <v>7.0000000000000007E-2</v>
      </c>
      <c r="BH92" s="21">
        <v>0.08</v>
      </c>
      <c r="BI92" s="21">
        <v>0.42</v>
      </c>
      <c r="BJ92" s="21">
        <v>0</v>
      </c>
      <c r="BK92" s="21">
        <v>1.54</v>
      </c>
      <c r="BL92" s="21">
        <v>0</v>
      </c>
      <c r="BM92" s="21">
        <v>0.54</v>
      </c>
      <c r="BN92" s="21">
        <v>0.05</v>
      </c>
      <c r="BO92" s="21">
        <v>0.03</v>
      </c>
      <c r="BP92" s="21">
        <v>0</v>
      </c>
      <c r="BQ92" s="21">
        <v>0.08</v>
      </c>
      <c r="BR92" s="21">
        <v>0.13</v>
      </c>
      <c r="BS92" s="21">
        <v>2.17</v>
      </c>
      <c r="BT92" s="21">
        <v>0</v>
      </c>
      <c r="BU92" s="21">
        <v>0</v>
      </c>
      <c r="BV92" s="21">
        <v>3.73</v>
      </c>
      <c r="BW92" s="21">
        <v>7.0000000000000007E-2</v>
      </c>
      <c r="BX92" s="21">
        <v>0</v>
      </c>
      <c r="BY92" s="21">
        <v>0</v>
      </c>
      <c r="BZ92" s="21">
        <v>0</v>
      </c>
      <c r="CA92" s="21">
        <v>0</v>
      </c>
      <c r="CB92" s="21">
        <v>996.33</v>
      </c>
      <c r="CC92" s="21">
        <f>$I$92/$I$93*100</f>
        <v>100</v>
      </c>
      <c r="CD92" s="21">
        <v>795.78</v>
      </c>
      <c r="CF92" s="21">
        <v>0</v>
      </c>
      <c r="CG92" s="21">
        <v>0</v>
      </c>
      <c r="CH92" s="21">
        <v>0</v>
      </c>
      <c r="CI92" s="21">
        <v>0</v>
      </c>
      <c r="CJ92" s="21">
        <v>0</v>
      </c>
      <c r="CK92" s="21">
        <v>0</v>
      </c>
      <c r="CL92" s="21">
        <v>0</v>
      </c>
      <c r="CM92" s="21">
        <v>0</v>
      </c>
      <c r="CN92" s="21">
        <v>0</v>
      </c>
      <c r="CO92" s="21">
        <v>13.6</v>
      </c>
      <c r="CP92" s="21">
        <v>1.45</v>
      </c>
    </row>
    <row r="93" spans="1:94" s="21" customFormat="1">
      <c r="B93" s="22" t="s">
        <v>89</v>
      </c>
      <c r="D93" s="21">
        <v>31.07</v>
      </c>
      <c r="E93" s="21">
        <v>11.85</v>
      </c>
      <c r="F93" s="21">
        <v>30.68</v>
      </c>
      <c r="G93" s="21">
        <v>7.38</v>
      </c>
      <c r="H93" s="21">
        <v>132.78</v>
      </c>
      <c r="I93" s="49">
        <v>910.77</v>
      </c>
      <c r="J93" s="21">
        <v>13.28</v>
      </c>
      <c r="K93" s="21">
        <v>3.75</v>
      </c>
      <c r="L93" s="21">
        <v>0</v>
      </c>
      <c r="M93" s="21">
        <v>0</v>
      </c>
      <c r="N93" s="21">
        <v>38.07</v>
      </c>
      <c r="O93" s="21">
        <v>79.63</v>
      </c>
      <c r="P93" s="21">
        <v>15.08</v>
      </c>
      <c r="Q93" s="21">
        <v>0</v>
      </c>
      <c r="R93" s="21">
        <v>0</v>
      </c>
      <c r="S93" s="21">
        <v>2.67</v>
      </c>
      <c r="T93" s="21">
        <v>9.48</v>
      </c>
      <c r="U93" s="21">
        <v>1177.1300000000001</v>
      </c>
      <c r="V93" s="21">
        <v>1562.47</v>
      </c>
      <c r="W93" s="21">
        <v>241.41</v>
      </c>
      <c r="X93" s="21">
        <v>129.96</v>
      </c>
      <c r="Y93" s="21">
        <v>404.91</v>
      </c>
      <c r="Z93" s="21">
        <v>6.78</v>
      </c>
      <c r="AA93" s="21">
        <v>31.5</v>
      </c>
      <c r="AB93" s="21">
        <v>4585.67</v>
      </c>
      <c r="AC93" s="21">
        <v>909.75</v>
      </c>
      <c r="AD93" s="21">
        <v>5.57</v>
      </c>
      <c r="AE93" s="21">
        <v>0.69</v>
      </c>
      <c r="AF93" s="21">
        <v>0.41</v>
      </c>
      <c r="AG93" s="21">
        <v>5.08</v>
      </c>
      <c r="AH93" s="21">
        <v>11.04</v>
      </c>
      <c r="AI93" s="21">
        <v>108.02</v>
      </c>
      <c r="AJ93" s="21">
        <v>0</v>
      </c>
      <c r="AK93" s="21">
        <v>784.68</v>
      </c>
      <c r="AL93" s="21">
        <v>694.72</v>
      </c>
      <c r="AM93" s="21">
        <v>2075.4499999999998</v>
      </c>
      <c r="AN93" s="21">
        <v>1575.69</v>
      </c>
      <c r="AO93" s="21">
        <v>532.73</v>
      </c>
      <c r="AP93" s="21">
        <v>1080.54</v>
      </c>
      <c r="AQ93" s="21">
        <v>341.45</v>
      </c>
      <c r="AR93" s="21">
        <v>1339.97</v>
      </c>
      <c r="AS93" s="21">
        <v>1221.05</v>
      </c>
      <c r="AT93" s="21">
        <v>1465.15</v>
      </c>
      <c r="AU93" s="21">
        <v>2123.86</v>
      </c>
      <c r="AV93" s="21">
        <v>743.07</v>
      </c>
      <c r="AW93" s="21">
        <v>1127.79</v>
      </c>
      <c r="AX93" s="21">
        <v>6341.31</v>
      </c>
      <c r="AY93" s="21">
        <v>119.51</v>
      </c>
      <c r="AZ93" s="21">
        <v>1786.68</v>
      </c>
      <c r="BA93" s="21">
        <v>1181.5</v>
      </c>
      <c r="BB93" s="21">
        <v>971.1</v>
      </c>
      <c r="BC93" s="21">
        <v>462.03</v>
      </c>
      <c r="BD93" s="21">
        <v>0.13</v>
      </c>
      <c r="BE93" s="21">
        <v>0.06</v>
      </c>
      <c r="BF93" s="21">
        <v>0.03</v>
      </c>
      <c r="BG93" s="21">
        <v>7.0000000000000007E-2</v>
      </c>
      <c r="BH93" s="21">
        <v>0.08</v>
      </c>
      <c r="BI93" s="21">
        <v>0.42</v>
      </c>
      <c r="BJ93" s="21">
        <v>0</v>
      </c>
      <c r="BK93" s="21">
        <v>1.54</v>
      </c>
      <c r="BL93" s="21">
        <v>0</v>
      </c>
      <c r="BM93" s="21">
        <v>0.54</v>
      </c>
      <c r="BN93" s="21">
        <v>0.05</v>
      </c>
      <c r="BO93" s="21">
        <v>0.03</v>
      </c>
      <c r="BP93" s="21">
        <v>0</v>
      </c>
      <c r="BQ93" s="21">
        <v>0.08</v>
      </c>
      <c r="BR93" s="21">
        <v>0.13</v>
      </c>
      <c r="BS93" s="21">
        <v>2.17</v>
      </c>
      <c r="BT93" s="21">
        <v>0</v>
      </c>
      <c r="BU93" s="21">
        <v>0</v>
      </c>
      <c r="BV93" s="21">
        <v>3.73</v>
      </c>
      <c r="BW93" s="21">
        <v>7.0000000000000007E-2</v>
      </c>
      <c r="BX93" s="21">
        <v>0</v>
      </c>
      <c r="BY93" s="21">
        <v>0</v>
      </c>
      <c r="BZ93" s="21">
        <v>0</v>
      </c>
      <c r="CA93" s="21">
        <v>0</v>
      </c>
      <c r="CB93" s="21">
        <v>996.33</v>
      </c>
      <c r="CD93" s="21">
        <v>795.78</v>
      </c>
      <c r="CF93" s="21">
        <v>0</v>
      </c>
      <c r="CG93" s="21">
        <v>0</v>
      </c>
      <c r="CH93" s="21">
        <v>0</v>
      </c>
      <c r="CI93" s="21">
        <v>0</v>
      </c>
      <c r="CJ93" s="21">
        <v>0</v>
      </c>
      <c r="CK93" s="21">
        <v>0</v>
      </c>
      <c r="CL93" s="21">
        <v>0</v>
      </c>
      <c r="CM93" s="21">
        <v>0</v>
      </c>
      <c r="CN93" s="21">
        <v>0</v>
      </c>
      <c r="CO93" s="21">
        <v>13.6</v>
      </c>
      <c r="CP93" s="21">
        <v>1.45</v>
      </c>
    </row>
    <row r="94" spans="1:94">
      <c r="B94" s="16" t="s">
        <v>129</v>
      </c>
    </row>
    <row r="95" spans="1:94">
      <c r="B95" s="16" t="s">
        <v>91</v>
      </c>
    </row>
    <row r="96" spans="1:94" s="19" customFormat="1" ht="47.25">
      <c r="A96" s="19" t="str">
        <f>"36/1"</f>
        <v>36/1</v>
      </c>
      <c r="B96" s="20" t="s">
        <v>130</v>
      </c>
      <c r="C96" s="19" t="str">
        <f>"100"</f>
        <v>100</v>
      </c>
      <c r="D96" s="19">
        <v>1.1100000000000001</v>
      </c>
      <c r="E96" s="19">
        <v>0</v>
      </c>
      <c r="F96" s="19">
        <v>6.02</v>
      </c>
      <c r="G96" s="19">
        <v>6.02</v>
      </c>
      <c r="H96" s="19">
        <v>12.02</v>
      </c>
      <c r="I96" s="43">
        <v>101.5303716</v>
      </c>
      <c r="J96" s="19">
        <v>0.77</v>
      </c>
      <c r="K96" s="19">
        <v>3.9</v>
      </c>
      <c r="L96" s="19">
        <v>0.77</v>
      </c>
      <c r="M96" s="19">
        <v>0</v>
      </c>
      <c r="N96" s="19">
        <v>9.8000000000000007</v>
      </c>
      <c r="O96" s="19">
        <v>0.23</v>
      </c>
      <c r="P96" s="19">
        <v>1.99</v>
      </c>
      <c r="Q96" s="19">
        <v>0</v>
      </c>
      <c r="R96" s="19">
        <v>0</v>
      </c>
      <c r="S96" s="19">
        <v>0.24</v>
      </c>
      <c r="T96" s="19">
        <v>1.32</v>
      </c>
      <c r="U96" s="19">
        <v>219.15</v>
      </c>
      <c r="V96" s="19">
        <v>223.3</v>
      </c>
      <c r="W96" s="19">
        <v>29.17</v>
      </c>
      <c r="X96" s="19">
        <v>16.22</v>
      </c>
      <c r="Y96" s="19">
        <v>30.62</v>
      </c>
      <c r="Z96" s="19">
        <v>1.38</v>
      </c>
      <c r="AA96" s="19">
        <v>0</v>
      </c>
      <c r="AB96" s="19">
        <v>12.3</v>
      </c>
      <c r="AC96" s="19">
        <v>2.52</v>
      </c>
      <c r="AD96" s="19">
        <v>2.76</v>
      </c>
      <c r="AE96" s="19">
        <v>0.02</v>
      </c>
      <c r="AF96" s="19">
        <v>0.03</v>
      </c>
      <c r="AG96" s="19">
        <v>0.17</v>
      </c>
      <c r="AH96" s="19">
        <v>0.38</v>
      </c>
      <c r="AI96" s="19">
        <v>3.5</v>
      </c>
      <c r="AJ96" s="19">
        <v>0</v>
      </c>
      <c r="AK96" s="19">
        <v>0</v>
      </c>
      <c r="AL96" s="19">
        <v>0</v>
      </c>
      <c r="AM96" s="19">
        <v>49.76</v>
      </c>
      <c r="AN96" s="19">
        <v>66.66</v>
      </c>
      <c r="AO96" s="19">
        <v>14.3</v>
      </c>
      <c r="AP96" s="19">
        <v>38.53</v>
      </c>
      <c r="AQ96" s="19">
        <v>9.51</v>
      </c>
      <c r="AR96" s="19">
        <v>32.65</v>
      </c>
      <c r="AS96" s="19">
        <v>30.87</v>
      </c>
      <c r="AT96" s="19">
        <v>52.01</v>
      </c>
      <c r="AU96" s="19">
        <v>240.5</v>
      </c>
      <c r="AV96" s="19">
        <v>11.02</v>
      </c>
      <c r="AW96" s="19">
        <v>28.88</v>
      </c>
      <c r="AX96" s="19">
        <v>196.14</v>
      </c>
      <c r="AY96" s="19">
        <v>0</v>
      </c>
      <c r="AZ96" s="19">
        <v>34.840000000000003</v>
      </c>
      <c r="BA96" s="19">
        <v>46.4</v>
      </c>
      <c r="BB96" s="19">
        <v>35.450000000000003</v>
      </c>
      <c r="BC96" s="19">
        <v>11.29</v>
      </c>
      <c r="BD96" s="19">
        <v>0</v>
      </c>
      <c r="BE96" s="19">
        <v>0</v>
      </c>
      <c r="BF96" s="19">
        <v>0</v>
      </c>
      <c r="BG96" s="19">
        <v>0</v>
      </c>
      <c r="BH96" s="19">
        <v>0</v>
      </c>
      <c r="BI96" s="19">
        <v>0</v>
      </c>
      <c r="BJ96" s="19">
        <v>0</v>
      </c>
      <c r="BK96" s="19">
        <v>0.36</v>
      </c>
      <c r="BL96" s="19">
        <v>0</v>
      </c>
      <c r="BM96" s="19">
        <v>0.24</v>
      </c>
      <c r="BN96" s="19">
        <v>0.02</v>
      </c>
      <c r="BO96" s="19">
        <v>0.04</v>
      </c>
      <c r="BP96" s="19">
        <v>0</v>
      </c>
      <c r="BQ96" s="19">
        <v>0</v>
      </c>
      <c r="BR96" s="19">
        <v>0</v>
      </c>
      <c r="BS96" s="19">
        <v>1.39</v>
      </c>
      <c r="BT96" s="19">
        <v>0</v>
      </c>
      <c r="BU96" s="19">
        <v>0</v>
      </c>
      <c r="BV96" s="19">
        <v>3.47</v>
      </c>
      <c r="BW96" s="19">
        <v>0</v>
      </c>
      <c r="BX96" s="19">
        <v>0</v>
      </c>
      <c r="BY96" s="19">
        <v>0</v>
      </c>
      <c r="BZ96" s="19">
        <v>0</v>
      </c>
      <c r="CA96" s="19">
        <v>0</v>
      </c>
      <c r="CB96" s="19">
        <v>81.34</v>
      </c>
      <c r="CD96" s="19">
        <v>2.0499999999999998</v>
      </c>
      <c r="CF96" s="19">
        <v>0</v>
      </c>
      <c r="CG96" s="19">
        <v>0</v>
      </c>
      <c r="CH96" s="19">
        <v>0</v>
      </c>
      <c r="CI96" s="19">
        <v>0</v>
      </c>
      <c r="CJ96" s="19">
        <v>0</v>
      </c>
      <c r="CK96" s="19">
        <v>0</v>
      </c>
      <c r="CL96" s="19">
        <v>0</v>
      </c>
      <c r="CM96" s="19">
        <v>0</v>
      </c>
      <c r="CN96" s="19">
        <v>0</v>
      </c>
      <c r="CO96" s="19">
        <v>3</v>
      </c>
      <c r="CP96" s="19">
        <v>0.5</v>
      </c>
    </row>
    <row r="97" spans="1:94" s="19" customFormat="1" ht="31.5">
      <c r="A97" s="19" t="str">
        <f>"6/2"</f>
        <v>6/2</v>
      </c>
      <c r="B97" s="20" t="s">
        <v>113</v>
      </c>
      <c r="C97" s="19" t="str">
        <f>"250"</f>
        <v>250</v>
      </c>
      <c r="D97" s="19">
        <v>1.93</v>
      </c>
      <c r="E97" s="19">
        <v>0</v>
      </c>
      <c r="F97" s="19">
        <v>3.57</v>
      </c>
      <c r="G97" s="19">
        <v>3.17</v>
      </c>
      <c r="H97" s="19">
        <v>10.039999999999999</v>
      </c>
      <c r="I97" s="43">
        <v>71.59747317999998</v>
      </c>
      <c r="J97" s="19">
        <v>0.79</v>
      </c>
      <c r="K97" s="19">
        <v>1.63</v>
      </c>
      <c r="L97" s="19">
        <v>0</v>
      </c>
      <c r="M97" s="19">
        <v>0</v>
      </c>
      <c r="N97" s="19">
        <v>4.54</v>
      </c>
      <c r="O97" s="19">
        <v>3.5</v>
      </c>
      <c r="P97" s="19">
        <v>1.99</v>
      </c>
      <c r="Q97" s="19">
        <v>0</v>
      </c>
      <c r="R97" s="19">
        <v>0</v>
      </c>
      <c r="S97" s="19">
        <v>0.34</v>
      </c>
      <c r="T97" s="19">
        <v>1.46</v>
      </c>
      <c r="U97" s="19">
        <v>208.38</v>
      </c>
      <c r="V97" s="19">
        <v>333.08</v>
      </c>
      <c r="W97" s="19">
        <v>39.71</v>
      </c>
      <c r="X97" s="19">
        <v>20.059999999999999</v>
      </c>
      <c r="Y97" s="19">
        <v>43.47</v>
      </c>
      <c r="Z97" s="19">
        <v>0.69</v>
      </c>
      <c r="AA97" s="19">
        <v>3</v>
      </c>
      <c r="AB97" s="19">
        <v>1455.6</v>
      </c>
      <c r="AC97" s="19">
        <v>307.98</v>
      </c>
      <c r="AD97" s="19">
        <v>1.28</v>
      </c>
      <c r="AE97" s="19">
        <v>0.05</v>
      </c>
      <c r="AF97" s="19">
        <v>0.05</v>
      </c>
      <c r="AG97" s="19">
        <v>0.75</v>
      </c>
      <c r="AH97" s="19">
        <v>1.25</v>
      </c>
      <c r="AI97" s="19">
        <v>13.86</v>
      </c>
      <c r="AJ97" s="19">
        <v>0</v>
      </c>
      <c r="AK97" s="19">
        <v>0</v>
      </c>
      <c r="AL97" s="19">
        <v>0</v>
      </c>
      <c r="AM97" s="19">
        <v>55.56</v>
      </c>
      <c r="AN97" s="19">
        <v>55.3</v>
      </c>
      <c r="AO97" s="19">
        <v>16.54</v>
      </c>
      <c r="AP97" s="19">
        <v>40.35</v>
      </c>
      <c r="AQ97" s="19">
        <v>11.7</v>
      </c>
      <c r="AR97" s="19">
        <v>46.91</v>
      </c>
      <c r="AS97" s="19">
        <v>62.11</v>
      </c>
      <c r="AT97" s="19">
        <v>93.33</v>
      </c>
      <c r="AU97" s="19">
        <v>136.54</v>
      </c>
      <c r="AV97" s="19">
        <v>21.73</v>
      </c>
      <c r="AW97" s="19">
        <v>41.34</v>
      </c>
      <c r="AX97" s="19">
        <v>246.41</v>
      </c>
      <c r="AY97" s="19">
        <v>0</v>
      </c>
      <c r="AZ97" s="19">
        <v>45.95</v>
      </c>
      <c r="BA97" s="19">
        <v>45.66</v>
      </c>
      <c r="BB97" s="19">
        <v>38.97</v>
      </c>
      <c r="BC97" s="19">
        <v>16.5</v>
      </c>
      <c r="BD97" s="19">
        <v>0</v>
      </c>
      <c r="BE97" s="19">
        <v>0</v>
      </c>
      <c r="BF97" s="19">
        <v>0</v>
      </c>
      <c r="BG97" s="19">
        <v>0</v>
      </c>
      <c r="BH97" s="19">
        <v>0</v>
      </c>
      <c r="BI97" s="19">
        <v>0</v>
      </c>
      <c r="BJ97" s="19">
        <v>0</v>
      </c>
      <c r="BK97" s="19">
        <v>0.15</v>
      </c>
      <c r="BL97" s="19">
        <v>0</v>
      </c>
      <c r="BM97" s="19">
        <v>0.09</v>
      </c>
      <c r="BN97" s="19">
        <v>0.01</v>
      </c>
      <c r="BO97" s="19">
        <v>0.02</v>
      </c>
      <c r="BP97" s="19">
        <v>0</v>
      </c>
      <c r="BQ97" s="19">
        <v>0</v>
      </c>
      <c r="BR97" s="19">
        <v>0</v>
      </c>
      <c r="BS97" s="19">
        <v>0.56000000000000005</v>
      </c>
      <c r="BT97" s="19">
        <v>0</v>
      </c>
      <c r="BU97" s="19">
        <v>0</v>
      </c>
      <c r="BV97" s="19">
        <v>1.5</v>
      </c>
      <c r="BW97" s="19">
        <v>0</v>
      </c>
      <c r="BX97" s="19">
        <v>0</v>
      </c>
      <c r="BY97" s="19">
        <v>0</v>
      </c>
      <c r="BZ97" s="19">
        <v>0</v>
      </c>
      <c r="CA97" s="19">
        <v>0</v>
      </c>
      <c r="CB97" s="19">
        <v>299.7</v>
      </c>
      <c r="CD97" s="19">
        <v>245.6</v>
      </c>
      <c r="CF97" s="19">
        <v>0</v>
      </c>
      <c r="CG97" s="19">
        <v>0</v>
      </c>
      <c r="CH97" s="19">
        <v>0</v>
      </c>
      <c r="CI97" s="19">
        <v>0</v>
      </c>
      <c r="CJ97" s="19">
        <v>0</v>
      </c>
      <c r="CK97" s="19">
        <v>0</v>
      </c>
      <c r="CL97" s="19">
        <v>0</v>
      </c>
      <c r="CM97" s="19">
        <v>0</v>
      </c>
      <c r="CN97" s="19">
        <v>0</v>
      </c>
      <c r="CO97" s="19">
        <v>0</v>
      </c>
      <c r="CP97" s="19">
        <v>0.5</v>
      </c>
    </row>
    <row r="98" spans="1:94" s="19" customFormat="1" ht="31.5">
      <c r="A98" s="19" t="str">
        <f>"591"</f>
        <v>591</v>
      </c>
      <c r="B98" s="20" t="s">
        <v>131</v>
      </c>
      <c r="C98" s="19" t="str">
        <f>"100"</f>
        <v>100</v>
      </c>
      <c r="D98" s="19">
        <v>18.61</v>
      </c>
      <c r="E98" s="19">
        <v>0</v>
      </c>
      <c r="F98" s="19">
        <v>14.18</v>
      </c>
      <c r="G98" s="19">
        <v>11.27</v>
      </c>
      <c r="H98" s="19">
        <v>5.54</v>
      </c>
      <c r="I98" s="43">
        <v>180.02</v>
      </c>
      <c r="J98" s="19">
        <v>0.63</v>
      </c>
      <c r="K98" s="19">
        <v>3.25</v>
      </c>
      <c r="L98" s="19">
        <v>0</v>
      </c>
      <c r="M98" s="19">
        <v>0</v>
      </c>
      <c r="N98" s="19">
        <v>2.37</v>
      </c>
      <c r="O98" s="19">
        <v>2.5499999999999998</v>
      </c>
      <c r="P98" s="19">
        <v>0.62</v>
      </c>
      <c r="Q98" s="19">
        <v>0</v>
      </c>
      <c r="R98" s="19">
        <v>0</v>
      </c>
      <c r="S98" s="19">
        <v>0.25</v>
      </c>
      <c r="T98" s="19">
        <v>1.35</v>
      </c>
      <c r="U98" s="19">
        <v>1.92</v>
      </c>
      <c r="V98" s="19">
        <v>98.15</v>
      </c>
      <c r="W98" s="19">
        <v>6.84</v>
      </c>
      <c r="X98" s="19">
        <v>7.19</v>
      </c>
      <c r="Y98" s="19">
        <v>17.96</v>
      </c>
      <c r="Z98" s="19">
        <v>0.35</v>
      </c>
      <c r="AA98" s="19">
        <v>0</v>
      </c>
      <c r="AB98" s="19">
        <v>115.2</v>
      </c>
      <c r="AC98" s="19">
        <v>24</v>
      </c>
      <c r="AD98" s="19">
        <v>2.36</v>
      </c>
      <c r="AE98" s="19">
        <v>0.01</v>
      </c>
      <c r="AF98" s="19">
        <v>0.01</v>
      </c>
      <c r="AG98" s="19">
        <v>0.12</v>
      </c>
      <c r="AH98" s="19">
        <v>0.33</v>
      </c>
      <c r="AI98" s="19">
        <v>1.85</v>
      </c>
      <c r="AJ98" s="19">
        <v>0</v>
      </c>
      <c r="AK98" s="19">
        <v>17.71</v>
      </c>
      <c r="AL98" s="19">
        <v>16.170000000000002</v>
      </c>
      <c r="AM98" s="19">
        <v>30.31</v>
      </c>
      <c r="AN98" s="19">
        <v>9.41</v>
      </c>
      <c r="AO98" s="19">
        <v>5.75</v>
      </c>
      <c r="AP98" s="19">
        <v>11.7</v>
      </c>
      <c r="AQ98" s="19">
        <v>3.76</v>
      </c>
      <c r="AR98" s="19">
        <v>18.8</v>
      </c>
      <c r="AS98" s="19">
        <v>12.41</v>
      </c>
      <c r="AT98" s="19">
        <v>15.06</v>
      </c>
      <c r="AU98" s="19">
        <v>12.79</v>
      </c>
      <c r="AV98" s="19">
        <v>7.55</v>
      </c>
      <c r="AW98" s="19">
        <v>13.17</v>
      </c>
      <c r="AX98" s="19">
        <v>115.83</v>
      </c>
      <c r="AY98" s="19">
        <v>0</v>
      </c>
      <c r="AZ98" s="19">
        <v>36.479999999999997</v>
      </c>
      <c r="BA98" s="19">
        <v>18.8</v>
      </c>
      <c r="BB98" s="19">
        <v>9.4</v>
      </c>
      <c r="BC98" s="19">
        <v>7.52</v>
      </c>
      <c r="BD98" s="19">
        <v>0</v>
      </c>
      <c r="BE98" s="19">
        <v>0</v>
      </c>
      <c r="BF98" s="19">
        <v>0</v>
      </c>
      <c r="BG98" s="19">
        <v>0</v>
      </c>
      <c r="BH98" s="19">
        <v>0</v>
      </c>
      <c r="BI98" s="19">
        <v>0</v>
      </c>
      <c r="BJ98" s="19">
        <v>0</v>
      </c>
      <c r="BK98" s="19">
        <v>0.28000000000000003</v>
      </c>
      <c r="BL98" s="19">
        <v>0</v>
      </c>
      <c r="BM98" s="19">
        <v>0.18</v>
      </c>
      <c r="BN98" s="19">
        <v>0.01</v>
      </c>
      <c r="BO98" s="19">
        <v>0.03</v>
      </c>
      <c r="BP98" s="19">
        <v>0</v>
      </c>
      <c r="BQ98" s="19">
        <v>0</v>
      </c>
      <c r="BR98" s="19">
        <v>0</v>
      </c>
      <c r="BS98" s="19">
        <v>1.05</v>
      </c>
      <c r="BT98" s="19">
        <v>0</v>
      </c>
      <c r="BU98" s="19">
        <v>0</v>
      </c>
      <c r="BV98" s="19">
        <v>2.98</v>
      </c>
      <c r="BW98" s="19">
        <v>0</v>
      </c>
      <c r="BX98" s="19">
        <v>0</v>
      </c>
      <c r="BY98" s="19">
        <v>0</v>
      </c>
      <c r="BZ98" s="19">
        <v>0</v>
      </c>
      <c r="CA98" s="19">
        <v>0</v>
      </c>
      <c r="CB98" s="19">
        <v>84.55</v>
      </c>
      <c r="CD98" s="19">
        <v>19.2</v>
      </c>
      <c r="CF98" s="19">
        <v>0</v>
      </c>
      <c r="CG98" s="19">
        <v>0</v>
      </c>
      <c r="CH98" s="19">
        <v>0</v>
      </c>
      <c r="CI98" s="19">
        <v>0</v>
      </c>
      <c r="CJ98" s="19">
        <v>0</v>
      </c>
      <c r="CK98" s="19">
        <v>0</v>
      </c>
      <c r="CL98" s="19">
        <v>0</v>
      </c>
      <c r="CM98" s="19">
        <v>0</v>
      </c>
      <c r="CN98" s="19">
        <v>0</v>
      </c>
      <c r="CO98" s="19">
        <v>0</v>
      </c>
      <c r="CP98" s="19">
        <v>0</v>
      </c>
    </row>
    <row r="99" spans="1:94" s="19" customFormat="1" ht="31.5">
      <c r="A99" s="19" t="str">
        <f>"46/3"</f>
        <v>46/3</v>
      </c>
      <c r="B99" s="20" t="s">
        <v>95</v>
      </c>
      <c r="C99" s="19" t="str">
        <f>"180"</f>
        <v>180</v>
      </c>
      <c r="D99" s="19">
        <v>6.36</v>
      </c>
      <c r="E99" s="19">
        <v>0.04</v>
      </c>
      <c r="F99" s="19">
        <v>3.57</v>
      </c>
      <c r="G99" s="19">
        <v>0.8</v>
      </c>
      <c r="H99" s="19">
        <v>40.93</v>
      </c>
      <c r="I99" s="43">
        <v>220.7282094</v>
      </c>
      <c r="J99" s="19">
        <v>2.2400000000000002</v>
      </c>
      <c r="K99" s="19">
        <v>0.1</v>
      </c>
      <c r="L99" s="19">
        <v>0</v>
      </c>
      <c r="M99" s="19">
        <v>0</v>
      </c>
      <c r="N99" s="19">
        <v>1.17</v>
      </c>
      <c r="O99" s="19">
        <v>37.700000000000003</v>
      </c>
      <c r="P99" s="19">
        <v>2.06</v>
      </c>
      <c r="Q99" s="19">
        <v>0</v>
      </c>
      <c r="R99" s="19">
        <v>0</v>
      </c>
      <c r="S99" s="19">
        <v>0</v>
      </c>
      <c r="T99" s="19">
        <v>0.82</v>
      </c>
      <c r="U99" s="19">
        <v>176.71</v>
      </c>
      <c r="V99" s="19">
        <v>67.47</v>
      </c>
      <c r="W99" s="19">
        <v>12.64</v>
      </c>
      <c r="X99" s="19">
        <v>8.61</v>
      </c>
      <c r="Y99" s="19">
        <v>47.79</v>
      </c>
      <c r="Z99" s="19">
        <v>0.87</v>
      </c>
      <c r="AA99" s="19">
        <v>10.8</v>
      </c>
      <c r="AB99" s="19">
        <v>10.8</v>
      </c>
      <c r="AC99" s="19">
        <v>20.25</v>
      </c>
      <c r="AD99" s="19">
        <v>0.96</v>
      </c>
      <c r="AE99" s="19">
        <v>0.08</v>
      </c>
      <c r="AF99" s="19">
        <v>0.02</v>
      </c>
      <c r="AG99" s="19">
        <v>0.59</v>
      </c>
      <c r="AH99" s="19">
        <v>1.78</v>
      </c>
      <c r="AI99" s="19">
        <v>0</v>
      </c>
      <c r="AJ99" s="19">
        <v>0</v>
      </c>
      <c r="AK99" s="19">
        <v>1.78</v>
      </c>
      <c r="AL99" s="19">
        <v>1.73</v>
      </c>
      <c r="AM99" s="19">
        <v>472.07</v>
      </c>
      <c r="AN99" s="19">
        <v>147.44999999999999</v>
      </c>
      <c r="AO99" s="19">
        <v>89.89</v>
      </c>
      <c r="AP99" s="19">
        <v>182.63</v>
      </c>
      <c r="AQ99" s="19">
        <v>59.92</v>
      </c>
      <c r="AR99" s="19">
        <v>292.87</v>
      </c>
      <c r="AS99" s="19">
        <v>193.67</v>
      </c>
      <c r="AT99" s="19">
        <v>233.51</v>
      </c>
      <c r="AU99" s="19">
        <v>200.31</v>
      </c>
      <c r="AV99" s="19">
        <v>117.69</v>
      </c>
      <c r="AW99" s="19">
        <v>204.66</v>
      </c>
      <c r="AX99" s="19">
        <v>1797.43</v>
      </c>
      <c r="AY99" s="19">
        <v>0</v>
      </c>
      <c r="AZ99" s="19">
        <v>566.38</v>
      </c>
      <c r="BA99" s="19">
        <v>293.38</v>
      </c>
      <c r="BB99" s="19">
        <v>147.32</v>
      </c>
      <c r="BC99" s="19">
        <v>116.63</v>
      </c>
      <c r="BD99" s="19">
        <v>0.11</v>
      </c>
      <c r="BE99" s="19">
        <v>0.05</v>
      </c>
      <c r="BF99" s="19">
        <v>0.03</v>
      </c>
      <c r="BG99" s="19">
        <v>0.06</v>
      </c>
      <c r="BH99" s="19">
        <v>7.0000000000000007E-2</v>
      </c>
      <c r="BI99" s="19">
        <v>0.31</v>
      </c>
      <c r="BJ99" s="19">
        <v>0</v>
      </c>
      <c r="BK99" s="19">
        <v>0.97</v>
      </c>
      <c r="BL99" s="19">
        <v>0</v>
      </c>
      <c r="BM99" s="19">
        <v>0.28000000000000003</v>
      </c>
      <c r="BN99" s="19">
        <v>0</v>
      </c>
      <c r="BO99" s="19">
        <v>0</v>
      </c>
      <c r="BP99" s="19">
        <v>0</v>
      </c>
      <c r="BQ99" s="19">
        <v>0.06</v>
      </c>
      <c r="BR99" s="19">
        <v>0.1</v>
      </c>
      <c r="BS99" s="19">
        <v>0.72</v>
      </c>
      <c r="BT99" s="19">
        <v>0</v>
      </c>
      <c r="BU99" s="19">
        <v>0</v>
      </c>
      <c r="BV99" s="19">
        <v>0.28999999999999998</v>
      </c>
      <c r="BW99" s="19">
        <v>0.01</v>
      </c>
      <c r="BX99" s="19">
        <v>0</v>
      </c>
      <c r="BY99" s="19">
        <v>0</v>
      </c>
      <c r="BZ99" s="19">
        <v>0</v>
      </c>
      <c r="CA99" s="19">
        <v>0</v>
      </c>
      <c r="CB99" s="19">
        <v>9.08</v>
      </c>
      <c r="CD99" s="19">
        <v>12.6</v>
      </c>
      <c r="CF99" s="19">
        <v>0</v>
      </c>
      <c r="CG99" s="19">
        <v>0</v>
      </c>
      <c r="CH99" s="19">
        <v>0</v>
      </c>
      <c r="CI99" s="19">
        <v>0</v>
      </c>
      <c r="CJ99" s="19">
        <v>0</v>
      </c>
      <c r="CK99" s="19">
        <v>0</v>
      </c>
      <c r="CL99" s="19">
        <v>0</v>
      </c>
      <c r="CM99" s="19">
        <v>0</v>
      </c>
      <c r="CN99" s="19">
        <v>0</v>
      </c>
      <c r="CO99" s="19">
        <v>0</v>
      </c>
      <c r="CP99" s="19">
        <v>0.45</v>
      </c>
    </row>
    <row r="100" spans="1:94" s="19" customFormat="1">
      <c r="A100" s="19" t="str">
        <f>"20"</f>
        <v>20</v>
      </c>
      <c r="B100" s="20" t="s">
        <v>105</v>
      </c>
      <c r="C100" s="19" t="str">
        <f>"200"</f>
        <v>200</v>
      </c>
      <c r="D100" s="19">
        <v>0</v>
      </c>
      <c r="E100" s="19">
        <v>0</v>
      </c>
      <c r="F100" s="19">
        <v>0</v>
      </c>
      <c r="G100" s="19">
        <v>0</v>
      </c>
      <c r="H100" s="19">
        <v>6.77</v>
      </c>
      <c r="I100" s="43">
        <v>29.9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6.77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7.92</v>
      </c>
      <c r="V100" s="19">
        <v>0</v>
      </c>
      <c r="W100" s="19">
        <v>0.08</v>
      </c>
      <c r="X100" s="19">
        <v>0</v>
      </c>
      <c r="Y100" s="19">
        <v>0</v>
      </c>
      <c r="Z100" s="19">
        <v>0.01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0</v>
      </c>
      <c r="AK100" s="19">
        <v>0</v>
      </c>
      <c r="AL100" s="19">
        <v>0</v>
      </c>
      <c r="AM100" s="19">
        <v>0</v>
      </c>
      <c r="AN100" s="19">
        <v>0</v>
      </c>
      <c r="AO100" s="19">
        <v>0</v>
      </c>
      <c r="AP100" s="19">
        <v>0</v>
      </c>
      <c r="AQ100" s="19">
        <v>0</v>
      </c>
      <c r="AR100" s="19">
        <v>0</v>
      </c>
      <c r="AS100" s="19">
        <v>0</v>
      </c>
      <c r="AT100" s="19">
        <v>0</v>
      </c>
      <c r="AU100" s="19">
        <v>0</v>
      </c>
      <c r="AV100" s="19">
        <v>0</v>
      </c>
      <c r="AW100" s="19">
        <v>0</v>
      </c>
      <c r="AX100" s="19">
        <v>0</v>
      </c>
      <c r="AY100" s="19">
        <v>0</v>
      </c>
      <c r="AZ100" s="19">
        <v>0</v>
      </c>
      <c r="BA100" s="19">
        <v>0</v>
      </c>
      <c r="BB100" s="19">
        <v>0</v>
      </c>
      <c r="BC100" s="19">
        <v>0</v>
      </c>
      <c r="BD100" s="19">
        <v>0</v>
      </c>
      <c r="BE100" s="19">
        <v>0</v>
      </c>
      <c r="BF100" s="19">
        <v>0</v>
      </c>
      <c r="BG100" s="19">
        <v>0</v>
      </c>
      <c r="BH100" s="19">
        <v>0</v>
      </c>
      <c r="BI100" s="19">
        <v>0</v>
      </c>
      <c r="BJ100" s="19">
        <v>0</v>
      </c>
      <c r="BK100" s="19">
        <v>0</v>
      </c>
      <c r="BL100" s="19">
        <v>0</v>
      </c>
      <c r="BM100" s="19">
        <v>0</v>
      </c>
      <c r="BN100" s="19">
        <v>0</v>
      </c>
      <c r="BO100" s="19">
        <v>0</v>
      </c>
      <c r="BP100" s="19">
        <v>0</v>
      </c>
      <c r="BQ100" s="19">
        <v>0</v>
      </c>
      <c r="BR100" s="19">
        <v>0</v>
      </c>
      <c r="BS100" s="19">
        <v>0</v>
      </c>
      <c r="BT100" s="19">
        <v>0</v>
      </c>
      <c r="BU100" s="19">
        <v>0</v>
      </c>
      <c r="BV100" s="19">
        <v>0</v>
      </c>
      <c r="BW100" s="19">
        <v>0</v>
      </c>
      <c r="BX100" s="19">
        <v>0</v>
      </c>
      <c r="BY100" s="19">
        <v>0</v>
      </c>
      <c r="BZ100" s="19">
        <v>0</v>
      </c>
      <c r="CA100" s="19">
        <v>0</v>
      </c>
      <c r="CB100" s="19">
        <v>223.41</v>
      </c>
      <c r="CD100" s="19">
        <v>0</v>
      </c>
      <c r="CF100" s="19">
        <v>0</v>
      </c>
      <c r="CG100" s="19">
        <v>0</v>
      </c>
      <c r="CH100" s="19">
        <v>0</v>
      </c>
      <c r="CI100" s="19">
        <v>0</v>
      </c>
      <c r="CJ100" s="19">
        <v>0</v>
      </c>
      <c r="CK100" s="19">
        <v>0</v>
      </c>
      <c r="CL100" s="19">
        <v>0</v>
      </c>
      <c r="CM100" s="19">
        <v>0</v>
      </c>
      <c r="CN100" s="19">
        <v>0</v>
      </c>
      <c r="CO100" s="19">
        <v>0</v>
      </c>
      <c r="CP100" s="19">
        <v>0</v>
      </c>
    </row>
    <row r="101" spans="1:94" s="19" customFormat="1">
      <c r="A101" s="19" t="str">
        <f>"-"</f>
        <v>-</v>
      </c>
      <c r="B101" s="20" t="s">
        <v>97</v>
      </c>
      <c r="C101" s="19" t="str">
        <f>"50"</f>
        <v>50</v>
      </c>
      <c r="D101" s="19">
        <v>3.3</v>
      </c>
      <c r="E101" s="19">
        <v>0</v>
      </c>
      <c r="F101" s="19">
        <v>0.6</v>
      </c>
      <c r="G101" s="19">
        <v>0.6</v>
      </c>
      <c r="H101" s="19">
        <v>20.85</v>
      </c>
      <c r="I101" s="43">
        <v>96.69</v>
      </c>
      <c r="J101" s="19">
        <v>0.1</v>
      </c>
      <c r="K101" s="19">
        <v>0</v>
      </c>
      <c r="L101" s="19">
        <v>0</v>
      </c>
      <c r="M101" s="19">
        <v>0</v>
      </c>
      <c r="N101" s="19">
        <v>0.6</v>
      </c>
      <c r="O101" s="19">
        <v>16.100000000000001</v>
      </c>
      <c r="P101" s="19">
        <v>4.1500000000000004</v>
      </c>
      <c r="Q101" s="19">
        <v>0</v>
      </c>
      <c r="R101" s="19">
        <v>0</v>
      </c>
      <c r="S101" s="19">
        <v>0.5</v>
      </c>
      <c r="T101" s="19">
        <v>1.25</v>
      </c>
      <c r="U101" s="19">
        <v>305</v>
      </c>
      <c r="V101" s="19">
        <v>122.5</v>
      </c>
      <c r="W101" s="19">
        <v>17.5</v>
      </c>
      <c r="X101" s="19">
        <v>23.5</v>
      </c>
      <c r="Y101" s="19">
        <v>79</v>
      </c>
      <c r="Z101" s="19">
        <v>1.95</v>
      </c>
      <c r="AA101" s="19">
        <v>0</v>
      </c>
      <c r="AB101" s="19">
        <v>2.5</v>
      </c>
      <c r="AC101" s="19">
        <v>0.5</v>
      </c>
      <c r="AD101" s="19">
        <v>0.7</v>
      </c>
      <c r="AE101" s="19">
        <v>0.09</v>
      </c>
      <c r="AF101" s="19">
        <v>0.04</v>
      </c>
      <c r="AG101" s="19">
        <v>0.35</v>
      </c>
      <c r="AH101" s="19">
        <v>1</v>
      </c>
      <c r="AI101" s="19">
        <v>0</v>
      </c>
      <c r="AJ101" s="19">
        <v>0</v>
      </c>
      <c r="AK101" s="19">
        <v>0</v>
      </c>
      <c r="AL101" s="19">
        <v>0</v>
      </c>
      <c r="AM101" s="19">
        <v>213.5</v>
      </c>
      <c r="AN101" s="19">
        <v>111.5</v>
      </c>
      <c r="AO101" s="19">
        <v>46.5</v>
      </c>
      <c r="AP101" s="19">
        <v>99</v>
      </c>
      <c r="AQ101" s="19">
        <v>40</v>
      </c>
      <c r="AR101" s="19">
        <v>185.5</v>
      </c>
      <c r="AS101" s="19">
        <v>148.5</v>
      </c>
      <c r="AT101" s="19">
        <v>145.5</v>
      </c>
      <c r="AU101" s="19">
        <v>232</v>
      </c>
      <c r="AV101" s="19">
        <v>62</v>
      </c>
      <c r="AW101" s="19">
        <v>155</v>
      </c>
      <c r="AX101" s="19">
        <v>764.5</v>
      </c>
      <c r="AY101" s="19">
        <v>0</v>
      </c>
      <c r="AZ101" s="19">
        <v>263</v>
      </c>
      <c r="BA101" s="19">
        <v>145.5</v>
      </c>
      <c r="BB101" s="19">
        <v>90</v>
      </c>
      <c r="BC101" s="19">
        <v>65</v>
      </c>
      <c r="BD101" s="19">
        <v>0</v>
      </c>
      <c r="BE101" s="19">
        <v>0</v>
      </c>
      <c r="BF101" s="19">
        <v>0</v>
      </c>
      <c r="BG101" s="19">
        <v>0</v>
      </c>
      <c r="BH101" s="19">
        <v>0</v>
      </c>
      <c r="BI101" s="19">
        <v>0</v>
      </c>
      <c r="BJ101" s="19">
        <v>0</v>
      </c>
      <c r="BK101" s="19">
        <v>7.0000000000000007E-2</v>
      </c>
      <c r="BL101" s="19">
        <v>0</v>
      </c>
      <c r="BM101" s="19">
        <v>0.01</v>
      </c>
      <c r="BN101" s="19">
        <v>0.01</v>
      </c>
      <c r="BO101" s="19">
        <v>0</v>
      </c>
      <c r="BP101" s="19">
        <v>0</v>
      </c>
      <c r="BQ101" s="19">
        <v>0</v>
      </c>
      <c r="BR101" s="19">
        <v>0.01</v>
      </c>
      <c r="BS101" s="19">
        <v>0.06</v>
      </c>
      <c r="BT101" s="19">
        <v>0</v>
      </c>
      <c r="BU101" s="19">
        <v>0</v>
      </c>
      <c r="BV101" s="19">
        <v>0.24</v>
      </c>
      <c r="BW101" s="19">
        <v>0.04</v>
      </c>
      <c r="BX101" s="19">
        <v>0</v>
      </c>
      <c r="BY101" s="19">
        <v>0</v>
      </c>
      <c r="BZ101" s="19">
        <v>0</v>
      </c>
      <c r="CA101" s="19">
        <v>0</v>
      </c>
      <c r="CB101" s="19">
        <v>23.5</v>
      </c>
      <c r="CD101" s="19">
        <v>0.42</v>
      </c>
      <c r="CF101" s="19">
        <v>0</v>
      </c>
      <c r="CG101" s="19">
        <v>0</v>
      </c>
      <c r="CH101" s="19">
        <v>0</v>
      </c>
      <c r="CI101" s="19">
        <v>0</v>
      </c>
      <c r="CJ101" s="19">
        <v>0</v>
      </c>
      <c r="CK101" s="19">
        <v>0</v>
      </c>
      <c r="CL101" s="19">
        <v>0</v>
      </c>
      <c r="CM101" s="19">
        <v>0</v>
      </c>
      <c r="CN101" s="19">
        <v>0</v>
      </c>
      <c r="CO101" s="19">
        <v>0</v>
      </c>
      <c r="CP101" s="19">
        <v>0</v>
      </c>
    </row>
    <row r="102" spans="1:94" s="17" customFormat="1">
      <c r="A102" s="17" t="str">
        <f>"-"</f>
        <v>-</v>
      </c>
      <c r="B102" s="18" t="s">
        <v>98</v>
      </c>
      <c r="C102" s="17" t="str">
        <f>"62"</f>
        <v>62</v>
      </c>
      <c r="D102" s="17">
        <v>4.0999999999999996</v>
      </c>
      <c r="E102" s="17">
        <v>0</v>
      </c>
      <c r="F102" s="17">
        <v>0.41</v>
      </c>
      <c r="G102" s="17">
        <v>0.41</v>
      </c>
      <c r="H102" s="17">
        <v>29.08</v>
      </c>
      <c r="I102" s="48">
        <v>138.81861999999998</v>
      </c>
      <c r="J102" s="17">
        <v>0</v>
      </c>
      <c r="K102" s="17">
        <v>0</v>
      </c>
      <c r="L102" s="17">
        <v>0</v>
      </c>
      <c r="M102" s="17">
        <v>0</v>
      </c>
      <c r="N102" s="17">
        <v>0.68</v>
      </c>
      <c r="O102" s="17">
        <v>28.27</v>
      </c>
      <c r="P102" s="17">
        <v>0.12</v>
      </c>
      <c r="Q102" s="17">
        <v>0</v>
      </c>
      <c r="R102" s="17">
        <v>0</v>
      </c>
      <c r="S102" s="17">
        <v>0</v>
      </c>
      <c r="T102" s="17">
        <v>1.1200000000000001</v>
      </c>
      <c r="U102" s="17">
        <v>0</v>
      </c>
      <c r="V102" s="17">
        <v>0</v>
      </c>
      <c r="W102" s="17">
        <v>0</v>
      </c>
      <c r="X102" s="17">
        <v>0</v>
      </c>
      <c r="Y102" s="17">
        <v>0</v>
      </c>
      <c r="Z102" s="17">
        <v>0</v>
      </c>
      <c r="AA102" s="17">
        <v>0</v>
      </c>
      <c r="AB102" s="17">
        <v>0</v>
      </c>
      <c r="AC102" s="17">
        <v>0</v>
      </c>
      <c r="AD102" s="17">
        <v>0</v>
      </c>
      <c r="AE102" s="17">
        <v>0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315.55</v>
      </c>
      <c r="AN102" s="17">
        <v>104.64</v>
      </c>
      <c r="AO102" s="17">
        <v>62.03</v>
      </c>
      <c r="AP102" s="17">
        <v>124.06</v>
      </c>
      <c r="AQ102" s="17">
        <v>46.93</v>
      </c>
      <c r="AR102" s="17">
        <v>224.39</v>
      </c>
      <c r="AS102" s="17">
        <v>139.16999999999999</v>
      </c>
      <c r="AT102" s="17">
        <v>194.18</v>
      </c>
      <c r="AU102" s="17">
        <v>160.19999999999999</v>
      </c>
      <c r="AV102" s="17">
        <v>84.15</v>
      </c>
      <c r="AW102" s="17">
        <v>148.87</v>
      </c>
      <c r="AX102" s="17">
        <v>1244.94</v>
      </c>
      <c r="AY102" s="17">
        <v>0</v>
      </c>
      <c r="AZ102" s="17">
        <v>405.63</v>
      </c>
      <c r="BA102" s="17">
        <v>176.38</v>
      </c>
      <c r="BB102" s="17">
        <v>117.05</v>
      </c>
      <c r="BC102" s="17">
        <v>92.78</v>
      </c>
      <c r="BD102" s="17">
        <v>0</v>
      </c>
      <c r="BE102" s="17">
        <v>0</v>
      </c>
      <c r="BF102" s="17">
        <v>0</v>
      </c>
      <c r="BG102" s="17">
        <v>0</v>
      </c>
      <c r="BH102" s="17">
        <v>0</v>
      </c>
      <c r="BI102" s="17">
        <v>0</v>
      </c>
      <c r="BJ102" s="17">
        <v>0</v>
      </c>
      <c r="BK102" s="17">
        <v>0.05</v>
      </c>
      <c r="BL102" s="17">
        <v>0</v>
      </c>
      <c r="BM102" s="17">
        <v>0</v>
      </c>
      <c r="BN102" s="17">
        <v>0</v>
      </c>
      <c r="BO102" s="17">
        <v>0</v>
      </c>
      <c r="BP102" s="17">
        <v>0</v>
      </c>
      <c r="BQ102" s="17">
        <v>0</v>
      </c>
      <c r="BR102" s="17">
        <v>0</v>
      </c>
      <c r="BS102" s="17">
        <v>0.04</v>
      </c>
      <c r="BT102" s="17">
        <v>0</v>
      </c>
      <c r="BU102" s="17">
        <v>0</v>
      </c>
      <c r="BV102" s="17">
        <v>0.17</v>
      </c>
      <c r="BW102" s="17">
        <v>0.01</v>
      </c>
      <c r="BX102" s="17">
        <v>0</v>
      </c>
      <c r="BY102" s="17">
        <v>0</v>
      </c>
      <c r="BZ102" s="17">
        <v>0</v>
      </c>
      <c r="CA102" s="17">
        <v>0</v>
      </c>
      <c r="CB102" s="17">
        <v>24.24</v>
      </c>
      <c r="CD102" s="17">
        <v>0</v>
      </c>
      <c r="CF102" s="17">
        <v>0</v>
      </c>
      <c r="CG102" s="17">
        <v>0</v>
      </c>
      <c r="CH102" s="17">
        <v>0</v>
      </c>
      <c r="CI102" s="17">
        <v>0</v>
      </c>
      <c r="CJ102" s="17">
        <v>0</v>
      </c>
      <c r="CK102" s="17">
        <v>0</v>
      </c>
      <c r="CL102" s="17">
        <v>0</v>
      </c>
      <c r="CM102" s="17">
        <v>0</v>
      </c>
      <c r="CN102" s="17">
        <v>0</v>
      </c>
      <c r="CO102" s="17">
        <v>0</v>
      </c>
      <c r="CP102" s="17">
        <v>0</v>
      </c>
    </row>
    <row r="103" spans="1:94" s="21" customFormat="1">
      <c r="B103" s="22" t="s">
        <v>99</v>
      </c>
      <c r="C103" s="21">
        <v>942</v>
      </c>
      <c r="D103" s="21">
        <f>SUM(D96:D102)</f>
        <v>35.409999999999997</v>
      </c>
      <c r="E103" s="21">
        <f>SUM(E96:E102)</f>
        <v>0.04</v>
      </c>
      <c r="F103" s="21">
        <f>SUM(F96:F102)</f>
        <v>28.35</v>
      </c>
      <c r="G103" s="21">
        <f>SUM(G96:G102)</f>
        <v>22.270000000000003</v>
      </c>
      <c r="H103" s="21">
        <f>SUM(H96:H102)</f>
        <v>125.23</v>
      </c>
      <c r="I103" s="49">
        <f>SUM(I96:I102)</f>
        <v>839.28467417999991</v>
      </c>
      <c r="J103" s="21">
        <v>4.53</v>
      </c>
      <c r="K103" s="21">
        <v>8.8699999999999992</v>
      </c>
      <c r="L103" s="21">
        <v>0.77</v>
      </c>
      <c r="M103" s="21">
        <v>0</v>
      </c>
      <c r="N103" s="21">
        <v>19.16</v>
      </c>
      <c r="O103" s="21">
        <v>95.13</v>
      </c>
      <c r="P103" s="21">
        <v>10.94</v>
      </c>
      <c r="Q103" s="21">
        <v>0</v>
      </c>
      <c r="R103" s="21">
        <v>0</v>
      </c>
      <c r="S103" s="21">
        <v>1.32</v>
      </c>
      <c r="T103" s="21">
        <v>7.31</v>
      </c>
      <c r="U103" s="21">
        <v>919.07</v>
      </c>
      <c r="V103" s="21">
        <v>844.5</v>
      </c>
      <c r="W103" s="21">
        <v>105.93</v>
      </c>
      <c r="X103" s="21">
        <v>75.58</v>
      </c>
      <c r="Y103" s="21">
        <v>218.84</v>
      </c>
      <c r="Z103" s="21">
        <v>5.26</v>
      </c>
      <c r="AA103" s="21">
        <v>13.8</v>
      </c>
      <c r="AB103" s="21">
        <v>1596.4</v>
      </c>
      <c r="AC103" s="21">
        <v>355.25</v>
      </c>
      <c r="AD103" s="21">
        <v>8.06</v>
      </c>
      <c r="AE103" s="21">
        <v>0.24</v>
      </c>
      <c r="AF103" s="21">
        <v>0.15</v>
      </c>
      <c r="AG103" s="21">
        <v>1.98</v>
      </c>
      <c r="AH103" s="21">
        <v>4.7300000000000004</v>
      </c>
      <c r="AI103" s="21">
        <v>19.21</v>
      </c>
      <c r="AJ103" s="21">
        <v>0</v>
      </c>
      <c r="AK103" s="21">
        <v>19.489999999999998</v>
      </c>
      <c r="AL103" s="21">
        <v>17.91</v>
      </c>
      <c r="AM103" s="21">
        <v>1136.74</v>
      </c>
      <c r="AN103" s="21">
        <v>494.96</v>
      </c>
      <c r="AO103" s="21">
        <v>235.02</v>
      </c>
      <c r="AP103" s="21">
        <v>496.27</v>
      </c>
      <c r="AQ103" s="21">
        <v>171.83</v>
      </c>
      <c r="AR103" s="21">
        <v>801.12</v>
      </c>
      <c r="AS103" s="21">
        <v>586.73</v>
      </c>
      <c r="AT103" s="21">
        <v>733.6</v>
      </c>
      <c r="AU103" s="21">
        <v>982.34</v>
      </c>
      <c r="AV103" s="21">
        <v>304.13</v>
      </c>
      <c r="AW103" s="21">
        <v>591.92999999999995</v>
      </c>
      <c r="AX103" s="21">
        <v>4365.25</v>
      </c>
      <c r="AY103" s="21">
        <v>0</v>
      </c>
      <c r="AZ103" s="21">
        <v>1352.27</v>
      </c>
      <c r="BA103" s="21">
        <v>726.13</v>
      </c>
      <c r="BB103" s="21">
        <v>438.19</v>
      </c>
      <c r="BC103" s="21">
        <v>309.72000000000003</v>
      </c>
      <c r="BD103" s="21">
        <v>0.11</v>
      </c>
      <c r="BE103" s="21">
        <v>0.05</v>
      </c>
      <c r="BF103" s="21">
        <v>0.03</v>
      </c>
      <c r="BG103" s="21">
        <v>0.06</v>
      </c>
      <c r="BH103" s="21">
        <v>7.0000000000000007E-2</v>
      </c>
      <c r="BI103" s="21">
        <v>0.32</v>
      </c>
      <c r="BJ103" s="21">
        <v>0</v>
      </c>
      <c r="BK103" s="21">
        <v>1.89</v>
      </c>
      <c r="BL103" s="21">
        <v>0</v>
      </c>
      <c r="BM103" s="21">
        <v>0.8</v>
      </c>
      <c r="BN103" s="21">
        <v>0.05</v>
      </c>
      <c r="BO103" s="21">
        <v>0.09</v>
      </c>
      <c r="BP103" s="21">
        <v>0</v>
      </c>
      <c r="BQ103" s="21">
        <v>0.06</v>
      </c>
      <c r="BR103" s="21">
        <v>0.11</v>
      </c>
      <c r="BS103" s="21">
        <v>3.82</v>
      </c>
      <c r="BT103" s="21">
        <v>0</v>
      </c>
      <c r="BU103" s="21">
        <v>0</v>
      </c>
      <c r="BV103" s="21">
        <v>8.65</v>
      </c>
      <c r="BW103" s="21">
        <v>0.06</v>
      </c>
      <c r="BX103" s="21">
        <v>0</v>
      </c>
      <c r="BY103" s="21">
        <v>0</v>
      </c>
      <c r="BZ103" s="21">
        <v>0</v>
      </c>
      <c r="CA103" s="21">
        <v>0</v>
      </c>
      <c r="CB103" s="21">
        <v>745.83</v>
      </c>
      <c r="CC103" s="21">
        <f>$I$103/$I$104*100</f>
        <v>100</v>
      </c>
      <c r="CD103" s="21">
        <v>279.87</v>
      </c>
      <c r="CF103" s="21">
        <v>0</v>
      </c>
      <c r="CG103" s="21">
        <v>0</v>
      </c>
      <c r="CH103" s="21">
        <v>0</v>
      </c>
      <c r="CI103" s="21">
        <v>0</v>
      </c>
      <c r="CJ103" s="21">
        <v>0</v>
      </c>
      <c r="CK103" s="21">
        <v>0</v>
      </c>
      <c r="CL103" s="21">
        <v>0</v>
      </c>
      <c r="CM103" s="21">
        <v>0</v>
      </c>
      <c r="CN103" s="21">
        <v>0</v>
      </c>
      <c r="CO103" s="21">
        <v>3</v>
      </c>
      <c r="CP103" s="21">
        <v>1.45</v>
      </c>
    </row>
    <row r="104" spans="1:94" s="21" customFormat="1">
      <c r="B104" s="22" t="s">
        <v>89</v>
      </c>
      <c r="D104" s="21">
        <f>D103</f>
        <v>35.409999999999997</v>
      </c>
      <c r="E104" s="21">
        <f t="shared" ref="E104:I104" si="4">E103</f>
        <v>0.04</v>
      </c>
      <c r="F104" s="21">
        <f t="shared" si="4"/>
        <v>28.35</v>
      </c>
      <c r="G104" s="21">
        <f t="shared" si="4"/>
        <v>22.270000000000003</v>
      </c>
      <c r="H104" s="21">
        <f t="shared" si="4"/>
        <v>125.23</v>
      </c>
      <c r="I104" s="21">
        <f t="shared" si="4"/>
        <v>839.28467417999991</v>
      </c>
      <c r="J104" s="21">
        <v>4.53</v>
      </c>
      <c r="K104" s="21">
        <v>8.8699999999999992</v>
      </c>
      <c r="L104" s="21">
        <v>0.77</v>
      </c>
      <c r="M104" s="21">
        <v>0</v>
      </c>
      <c r="N104" s="21">
        <v>19.16</v>
      </c>
      <c r="O104" s="21">
        <v>95.13</v>
      </c>
      <c r="P104" s="21">
        <v>10.94</v>
      </c>
      <c r="Q104" s="21">
        <v>0</v>
      </c>
      <c r="R104" s="21">
        <v>0</v>
      </c>
      <c r="S104" s="21">
        <v>1.32</v>
      </c>
      <c r="T104" s="21">
        <v>7.31</v>
      </c>
      <c r="U104" s="21">
        <v>919.07</v>
      </c>
      <c r="V104" s="21">
        <v>844.5</v>
      </c>
      <c r="W104" s="21">
        <v>105.93</v>
      </c>
      <c r="X104" s="21">
        <v>75.58</v>
      </c>
      <c r="Y104" s="21">
        <v>218.84</v>
      </c>
      <c r="Z104" s="21">
        <v>5.26</v>
      </c>
      <c r="AA104" s="21">
        <v>13.8</v>
      </c>
      <c r="AB104" s="21">
        <v>1596.4</v>
      </c>
      <c r="AC104" s="21">
        <v>355.25</v>
      </c>
      <c r="AD104" s="21">
        <v>8.06</v>
      </c>
      <c r="AE104" s="21">
        <v>0.24</v>
      </c>
      <c r="AF104" s="21">
        <v>0.15</v>
      </c>
      <c r="AG104" s="21">
        <v>1.98</v>
      </c>
      <c r="AH104" s="21">
        <v>4.7300000000000004</v>
      </c>
      <c r="AI104" s="21">
        <v>19.21</v>
      </c>
      <c r="AJ104" s="21">
        <v>0</v>
      </c>
      <c r="AK104" s="21">
        <v>19.489999999999998</v>
      </c>
      <c r="AL104" s="21">
        <v>17.91</v>
      </c>
      <c r="AM104" s="21">
        <v>1136.74</v>
      </c>
      <c r="AN104" s="21">
        <v>494.96</v>
      </c>
      <c r="AO104" s="21">
        <v>235.02</v>
      </c>
      <c r="AP104" s="21">
        <v>496.27</v>
      </c>
      <c r="AQ104" s="21">
        <v>171.83</v>
      </c>
      <c r="AR104" s="21">
        <v>801.12</v>
      </c>
      <c r="AS104" s="21">
        <v>586.73</v>
      </c>
      <c r="AT104" s="21">
        <v>733.6</v>
      </c>
      <c r="AU104" s="21">
        <v>982.34</v>
      </c>
      <c r="AV104" s="21">
        <v>304.13</v>
      </c>
      <c r="AW104" s="21">
        <v>591.92999999999995</v>
      </c>
      <c r="AX104" s="21">
        <v>4365.25</v>
      </c>
      <c r="AY104" s="21">
        <v>0</v>
      </c>
      <c r="AZ104" s="21">
        <v>1352.27</v>
      </c>
      <c r="BA104" s="21">
        <v>726.13</v>
      </c>
      <c r="BB104" s="21">
        <v>438.19</v>
      </c>
      <c r="BC104" s="21">
        <v>309.72000000000003</v>
      </c>
      <c r="BD104" s="21">
        <v>0.11</v>
      </c>
      <c r="BE104" s="21">
        <v>0.05</v>
      </c>
      <c r="BF104" s="21">
        <v>0.03</v>
      </c>
      <c r="BG104" s="21">
        <v>0.06</v>
      </c>
      <c r="BH104" s="21">
        <v>7.0000000000000007E-2</v>
      </c>
      <c r="BI104" s="21">
        <v>0.32</v>
      </c>
      <c r="BJ104" s="21">
        <v>0</v>
      </c>
      <c r="BK104" s="21">
        <v>1.89</v>
      </c>
      <c r="BL104" s="21">
        <v>0</v>
      </c>
      <c r="BM104" s="21">
        <v>0.8</v>
      </c>
      <c r="BN104" s="21">
        <v>0.05</v>
      </c>
      <c r="BO104" s="21">
        <v>0.09</v>
      </c>
      <c r="BP104" s="21">
        <v>0</v>
      </c>
      <c r="BQ104" s="21">
        <v>0.06</v>
      </c>
      <c r="BR104" s="21">
        <v>0.11</v>
      </c>
      <c r="BS104" s="21">
        <v>3.82</v>
      </c>
      <c r="BT104" s="21">
        <v>0</v>
      </c>
      <c r="BU104" s="21">
        <v>0</v>
      </c>
      <c r="BV104" s="21">
        <v>8.65</v>
      </c>
      <c r="BW104" s="21">
        <v>0.06</v>
      </c>
      <c r="BX104" s="21">
        <v>0</v>
      </c>
      <c r="BY104" s="21">
        <v>0</v>
      </c>
      <c r="BZ104" s="21">
        <v>0</v>
      </c>
      <c r="CA104" s="21">
        <v>0</v>
      </c>
      <c r="CB104" s="21">
        <v>745.83</v>
      </c>
      <c r="CD104" s="21">
        <v>279.87</v>
      </c>
      <c r="CF104" s="21">
        <v>0</v>
      </c>
      <c r="CG104" s="21">
        <v>0</v>
      </c>
      <c r="CH104" s="21">
        <v>0</v>
      </c>
      <c r="CI104" s="21">
        <v>0</v>
      </c>
      <c r="CJ104" s="21">
        <v>0</v>
      </c>
      <c r="CK104" s="21">
        <v>0</v>
      </c>
      <c r="CL104" s="21">
        <v>0</v>
      </c>
      <c r="CM104" s="21">
        <v>0</v>
      </c>
      <c r="CN104" s="21">
        <v>0</v>
      </c>
      <c r="CO104" s="21">
        <v>3</v>
      </c>
      <c r="CP104" s="21">
        <v>1.45</v>
      </c>
    </row>
    <row r="105" spans="1:94">
      <c r="B105" s="16" t="s">
        <v>132</v>
      </c>
    </row>
    <row r="106" spans="1:94">
      <c r="B106" s="16" t="s">
        <v>91</v>
      </c>
    </row>
    <row r="107" spans="1:94" s="19" customFormat="1" ht="47.25">
      <c r="A107" s="19" t="str">
        <f>"6/1"</f>
        <v>6/1</v>
      </c>
      <c r="B107" s="20" t="s">
        <v>133</v>
      </c>
      <c r="C107" s="19" t="str">
        <f>"100"</f>
        <v>100</v>
      </c>
      <c r="D107" s="19">
        <v>1.53</v>
      </c>
      <c r="E107" s="19">
        <v>0</v>
      </c>
      <c r="F107" s="19">
        <v>5.96</v>
      </c>
      <c r="G107" s="19">
        <v>5.96</v>
      </c>
      <c r="H107" s="19">
        <v>9.32</v>
      </c>
      <c r="I107" s="43">
        <v>92.691829999999996</v>
      </c>
      <c r="J107" s="19">
        <v>0.75</v>
      </c>
      <c r="K107" s="19">
        <v>3.9</v>
      </c>
      <c r="L107" s="19">
        <v>0</v>
      </c>
      <c r="M107" s="19">
        <v>0</v>
      </c>
      <c r="N107" s="19">
        <v>7.37</v>
      </c>
      <c r="O107" s="19">
        <v>0.1</v>
      </c>
      <c r="P107" s="19">
        <v>1.85</v>
      </c>
      <c r="Q107" s="19">
        <v>0</v>
      </c>
      <c r="R107" s="19">
        <v>0</v>
      </c>
      <c r="S107" s="19">
        <v>0.27</v>
      </c>
      <c r="T107" s="19">
        <v>1.1599999999999999</v>
      </c>
      <c r="U107" s="19">
        <v>202.56</v>
      </c>
      <c r="V107" s="19">
        <v>251.99</v>
      </c>
      <c r="W107" s="19">
        <v>41.41</v>
      </c>
      <c r="X107" s="19">
        <v>17.829999999999998</v>
      </c>
      <c r="Y107" s="19">
        <v>31.89</v>
      </c>
      <c r="Z107" s="19">
        <v>0.56999999999999995</v>
      </c>
      <c r="AA107" s="19">
        <v>0</v>
      </c>
      <c r="AB107" s="19">
        <v>1896.3</v>
      </c>
      <c r="AC107" s="19">
        <v>322.25</v>
      </c>
      <c r="AD107" s="19">
        <v>2.78</v>
      </c>
      <c r="AE107" s="19">
        <v>0.03</v>
      </c>
      <c r="AF107" s="19">
        <v>0.04</v>
      </c>
      <c r="AG107" s="19">
        <v>0.67</v>
      </c>
      <c r="AH107" s="19">
        <v>0.85</v>
      </c>
      <c r="AI107" s="19">
        <v>33.86</v>
      </c>
      <c r="AJ107" s="19">
        <v>0</v>
      </c>
      <c r="AK107" s="19">
        <v>0</v>
      </c>
      <c r="AL107" s="19">
        <v>0</v>
      </c>
      <c r="AM107" s="19">
        <v>53.94</v>
      </c>
      <c r="AN107" s="19">
        <v>50.79</v>
      </c>
      <c r="AO107" s="19">
        <v>17.579999999999998</v>
      </c>
      <c r="AP107" s="19">
        <v>38.090000000000003</v>
      </c>
      <c r="AQ107" s="19">
        <v>8.6</v>
      </c>
      <c r="AR107" s="19">
        <v>46.02</v>
      </c>
      <c r="AS107" s="19">
        <v>59.71</v>
      </c>
      <c r="AT107" s="19">
        <v>68.900000000000006</v>
      </c>
      <c r="AU107" s="19">
        <v>147.59</v>
      </c>
      <c r="AV107" s="19">
        <v>22.78</v>
      </c>
      <c r="AW107" s="19">
        <v>39.090000000000003</v>
      </c>
      <c r="AX107" s="19">
        <v>238.97</v>
      </c>
      <c r="AY107" s="19">
        <v>0</v>
      </c>
      <c r="AZ107" s="19">
        <v>48.07</v>
      </c>
      <c r="BA107" s="19">
        <v>48.54</v>
      </c>
      <c r="BB107" s="19">
        <v>39.57</v>
      </c>
      <c r="BC107" s="19">
        <v>16.579999999999998</v>
      </c>
      <c r="BD107" s="19">
        <v>0</v>
      </c>
      <c r="BE107" s="19">
        <v>0</v>
      </c>
      <c r="BF107" s="19">
        <v>0</v>
      </c>
      <c r="BG107" s="19">
        <v>0</v>
      </c>
      <c r="BH107" s="19">
        <v>0</v>
      </c>
      <c r="BI107" s="19">
        <v>0</v>
      </c>
      <c r="BJ107" s="19">
        <v>0</v>
      </c>
      <c r="BK107" s="19">
        <v>0.36</v>
      </c>
      <c r="BL107" s="19">
        <v>0</v>
      </c>
      <c r="BM107" s="19">
        <v>0.24</v>
      </c>
      <c r="BN107" s="19">
        <v>0.02</v>
      </c>
      <c r="BO107" s="19">
        <v>0.04</v>
      </c>
      <c r="BP107" s="19">
        <v>0</v>
      </c>
      <c r="BQ107" s="19">
        <v>0</v>
      </c>
      <c r="BR107" s="19">
        <v>0</v>
      </c>
      <c r="BS107" s="19">
        <v>1.39</v>
      </c>
      <c r="BT107" s="19">
        <v>0</v>
      </c>
      <c r="BU107" s="19">
        <v>0</v>
      </c>
      <c r="BV107" s="19">
        <v>3.47</v>
      </c>
      <c r="BW107" s="19">
        <v>0</v>
      </c>
      <c r="BX107" s="19">
        <v>0</v>
      </c>
      <c r="BY107" s="19">
        <v>0</v>
      </c>
      <c r="BZ107" s="19">
        <v>0</v>
      </c>
      <c r="CA107" s="19">
        <v>0</v>
      </c>
      <c r="CB107" s="19">
        <v>81.89</v>
      </c>
      <c r="CD107" s="19">
        <v>316.05</v>
      </c>
      <c r="CF107" s="19">
        <v>0</v>
      </c>
      <c r="CG107" s="19">
        <v>0</v>
      </c>
      <c r="CH107" s="19">
        <v>0</v>
      </c>
      <c r="CI107" s="19">
        <v>0</v>
      </c>
      <c r="CJ107" s="19">
        <v>0</v>
      </c>
      <c r="CK107" s="19">
        <v>0</v>
      </c>
      <c r="CL107" s="19">
        <v>0</v>
      </c>
      <c r="CM107" s="19">
        <v>0</v>
      </c>
      <c r="CN107" s="19">
        <v>0</v>
      </c>
      <c r="CO107" s="19">
        <v>3</v>
      </c>
      <c r="CP107" s="19">
        <v>0.5</v>
      </c>
    </row>
    <row r="108" spans="1:94" s="19" customFormat="1" ht="31.5">
      <c r="A108" s="19" t="str">
        <f>"39/2"</f>
        <v>39/2</v>
      </c>
      <c r="B108" s="20" t="s">
        <v>183</v>
      </c>
      <c r="C108" s="19" t="str">
        <f>"265"</f>
        <v>265</v>
      </c>
      <c r="D108" s="19">
        <v>5.29</v>
      </c>
      <c r="E108" s="19">
        <v>3.77</v>
      </c>
      <c r="F108" s="19">
        <v>8.5299999999999994</v>
      </c>
      <c r="G108" s="19">
        <v>5.18</v>
      </c>
      <c r="H108" s="19">
        <v>14.75</v>
      </c>
      <c r="I108" s="43">
        <v>141.94</v>
      </c>
      <c r="J108" s="19">
        <v>0.7</v>
      </c>
      <c r="K108" s="19">
        <v>3.25</v>
      </c>
      <c r="L108" s="19">
        <v>0</v>
      </c>
      <c r="M108" s="19">
        <v>0</v>
      </c>
      <c r="N108" s="19">
        <v>2.5499999999999998</v>
      </c>
      <c r="O108" s="19">
        <v>7.35</v>
      </c>
      <c r="P108" s="19">
        <v>1.85</v>
      </c>
      <c r="Q108" s="19">
        <v>0</v>
      </c>
      <c r="R108" s="19">
        <v>0</v>
      </c>
      <c r="S108" s="19">
        <v>0.17</v>
      </c>
      <c r="T108" s="19">
        <v>1.4</v>
      </c>
      <c r="U108" s="19">
        <v>197.17</v>
      </c>
      <c r="V108" s="19">
        <v>371.79</v>
      </c>
      <c r="W108" s="19">
        <v>28.04</v>
      </c>
      <c r="X108" s="19">
        <v>24.51</v>
      </c>
      <c r="Y108" s="19">
        <v>76.33</v>
      </c>
      <c r="Z108" s="19">
        <v>1.1100000000000001</v>
      </c>
      <c r="AA108" s="19">
        <v>8.69</v>
      </c>
      <c r="AB108" s="19">
        <v>1269</v>
      </c>
      <c r="AC108" s="19">
        <v>249.8</v>
      </c>
      <c r="AD108" s="19">
        <v>2.38</v>
      </c>
      <c r="AE108" s="19">
        <v>0.09</v>
      </c>
      <c r="AF108" s="19">
        <v>0.08</v>
      </c>
      <c r="AG108" s="19">
        <v>0.75</v>
      </c>
      <c r="AH108" s="19">
        <v>1.25</v>
      </c>
      <c r="AI108" s="19">
        <v>6.37</v>
      </c>
      <c r="AJ108" s="19">
        <v>0</v>
      </c>
      <c r="AK108" s="19">
        <v>0</v>
      </c>
      <c r="AL108" s="19">
        <v>0</v>
      </c>
      <c r="AM108" s="19">
        <v>29.25</v>
      </c>
      <c r="AN108" s="19">
        <v>33.5</v>
      </c>
      <c r="AO108" s="19">
        <v>5.87</v>
      </c>
      <c r="AP108" s="19">
        <v>23.05</v>
      </c>
      <c r="AQ108" s="19">
        <v>10.66</v>
      </c>
      <c r="AR108" s="19">
        <v>23.43</v>
      </c>
      <c r="AS108" s="19">
        <v>33.6</v>
      </c>
      <c r="AT108" s="19">
        <v>82.84</v>
      </c>
      <c r="AU108" s="19">
        <v>48.86</v>
      </c>
      <c r="AV108" s="19">
        <v>8.39</v>
      </c>
      <c r="AW108" s="19">
        <v>23.22</v>
      </c>
      <c r="AX108" s="19">
        <v>133.15</v>
      </c>
      <c r="AY108" s="19">
        <v>0</v>
      </c>
      <c r="AZ108" s="19">
        <v>17.940000000000001</v>
      </c>
      <c r="BA108" s="19">
        <v>16.79</v>
      </c>
      <c r="BB108" s="19">
        <v>16.64</v>
      </c>
      <c r="BC108" s="19">
        <v>7.67</v>
      </c>
      <c r="BD108" s="19">
        <v>0</v>
      </c>
      <c r="BE108" s="19">
        <v>0</v>
      </c>
      <c r="BF108" s="19">
        <v>0</v>
      </c>
      <c r="BG108" s="19">
        <v>0</v>
      </c>
      <c r="BH108" s="19">
        <v>0</v>
      </c>
      <c r="BI108" s="19">
        <v>0</v>
      </c>
      <c r="BJ108" s="19">
        <v>0</v>
      </c>
      <c r="BK108" s="19">
        <v>0.34</v>
      </c>
      <c r="BL108" s="19">
        <v>0</v>
      </c>
      <c r="BM108" s="19">
        <v>0.21</v>
      </c>
      <c r="BN108" s="19">
        <v>0.01</v>
      </c>
      <c r="BO108" s="19">
        <v>0.03</v>
      </c>
      <c r="BP108" s="19">
        <v>0</v>
      </c>
      <c r="BQ108" s="19">
        <v>0</v>
      </c>
      <c r="BR108" s="19">
        <v>0</v>
      </c>
      <c r="BS108" s="19">
        <v>1.24</v>
      </c>
      <c r="BT108" s="19">
        <v>0</v>
      </c>
      <c r="BU108" s="19">
        <v>0</v>
      </c>
      <c r="BV108" s="19">
        <v>2.94</v>
      </c>
      <c r="BW108" s="19">
        <v>0</v>
      </c>
      <c r="BX108" s="19">
        <v>0</v>
      </c>
      <c r="BY108" s="19">
        <v>0</v>
      </c>
      <c r="BZ108" s="19">
        <v>0</v>
      </c>
      <c r="CA108" s="19">
        <v>0</v>
      </c>
      <c r="CB108" s="19">
        <v>263.08999999999997</v>
      </c>
      <c r="CD108" s="19">
        <v>211.5</v>
      </c>
      <c r="CF108" s="19">
        <v>0</v>
      </c>
      <c r="CG108" s="19">
        <v>0</v>
      </c>
      <c r="CH108" s="19">
        <v>0</v>
      </c>
      <c r="CI108" s="19">
        <v>0</v>
      </c>
      <c r="CJ108" s="19">
        <v>0</v>
      </c>
      <c r="CK108" s="19">
        <v>0</v>
      </c>
      <c r="CL108" s="19">
        <v>0</v>
      </c>
      <c r="CM108" s="19">
        <v>0</v>
      </c>
      <c r="CN108" s="19">
        <v>0</v>
      </c>
      <c r="CO108" s="19">
        <v>0</v>
      </c>
      <c r="CP108" s="19">
        <v>0.5</v>
      </c>
    </row>
    <row r="109" spans="1:94" s="19" customFormat="1">
      <c r="A109" s="19" t="str">
        <f>"12/8"</f>
        <v>12/8</v>
      </c>
      <c r="B109" s="20" t="s">
        <v>94</v>
      </c>
      <c r="C109" s="19" t="str">
        <f>"100"</f>
        <v>100</v>
      </c>
      <c r="D109" s="19">
        <v>12.38</v>
      </c>
      <c r="E109" s="19">
        <v>10.91</v>
      </c>
      <c r="F109" s="19">
        <v>32.64</v>
      </c>
      <c r="G109" s="19">
        <v>0.09</v>
      </c>
      <c r="H109" s="19">
        <v>7.59</v>
      </c>
      <c r="I109" s="43">
        <v>363.66699999999992</v>
      </c>
      <c r="J109" s="19">
        <v>11.81</v>
      </c>
      <c r="K109" s="19">
        <v>0.11</v>
      </c>
      <c r="L109" s="19">
        <v>0</v>
      </c>
      <c r="M109" s="19">
        <v>0</v>
      </c>
      <c r="N109" s="19">
        <v>1.33</v>
      </c>
      <c r="O109" s="19">
        <v>3.41</v>
      </c>
      <c r="P109" s="19">
        <v>0.63</v>
      </c>
      <c r="Q109" s="19">
        <v>0</v>
      </c>
      <c r="R109" s="19">
        <v>0</v>
      </c>
      <c r="S109" s="19">
        <v>0.03</v>
      </c>
      <c r="T109" s="19">
        <v>1.46</v>
      </c>
      <c r="U109" s="19">
        <v>413.25</v>
      </c>
      <c r="V109" s="19">
        <v>248.8</v>
      </c>
      <c r="W109" s="19">
        <v>13.48</v>
      </c>
      <c r="X109" s="19">
        <v>21.1</v>
      </c>
      <c r="Y109" s="19">
        <v>138.77000000000001</v>
      </c>
      <c r="Z109" s="19">
        <v>1.49</v>
      </c>
      <c r="AA109" s="19">
        <v>17</v>
      </c>
      <c r="AB109" s="19">
        <v>12.75</v>
      </c>
      <c r="AC109" s="19">
        <v>22.5</v>
      </c>
      <c r="AD109" s="19">
        <v>0.48</v>
      </c>
      <c r="AE109" s="19">
        <v>0.3</v>
      </c>
      <c r="AF109" s="19">
        <v>0.1</v>
      </c>
      <c r="AG109" s="19">
        <v>1.85</v>
      </c>
      <c r="AH109" s="19">
        <v>4.88</v>
      </c>
      <c r="AI109" s="19">
        <v>0.45</v>
      </c>
      <c r="AJ109" s="19">
        <v>0</v>
      </c>
      <c r="AK109" s="19">
        <v>655.93</v>
      </c>
      <c r="AL109" s="19">
        <v>560.45000000000005</v>
      </c>
      <c r="AM109" s="19">
        <v>858.14</v>
      </c>
      <c r="AN109" s="19">
        <v>955.66</v>
      </c>
      <c r="AO109" s="19">
        <v>268</v>
      </c>
      <c r="AP109" s="19">
        <v>514.04999999999995</v>
      </c>
      <c r="AQ109" s="19">
        <v>151.94999999999999</v>
      </c>
      <c r="AR109" s="19">
        <v>466.55</v>
      </c>
      <c r="AS109" s="19">
        <v>604.87</v>
      </c>
      <c r="AT109" s="19">
        <v>688.3</v>
      </c>
      <c r="AU109" s="19">
        <v>1023.59</v>
      </c>
      <c r="AV109" s="19">
        <v>448.19</v>
      </c>
      <c r="AW109" s="19">
        <v>545.97</v>
      </c>
      <c r="AX109" s="19">
        <v>1843.31</v>
      </c>
      <c r="AY109" s="19">
        <v>129.19999999999999</v>
      </c>
      <c r="AZ109" s="19">
        <v>542.36</v>
      </c>
      <c r="BA109" s="19">
        <v>490.68</v>
      </c>
      <c r="BB109" s="19">
        <v>409.07</v>
      </c>
      <c r="BC109" s="19">
        <v>149.06</v>
      </c>
      <c r="BD109" s="19">
        <v>0.13</v>
      </c>
      <c r="BE109" s="19">
        <v>0.06</v>
      </c>
      <c r="BF109" s="19">
        <v>0.03</v>
      </c>
      <c r="BG109" s="19">
        <v>7.0000000000000007E-2</v>
      </c>
      <c r="BH109" s="19">
        <v>0.08</v>
      </c>
      <c r="BI109" s="19">
        <v>0.38</v>
      </c>
      <c r="BJ109" s="19">
        <v>0</v>
      </c>
      <c r="BK109" s="19">
        <v>1.06</v>
      </c>
      <c r="BL109" s="19">
        <v>0</v>
      </c>
      <c r="BM109" s="19">
        <v>0.32</v>
      </c>
      <c r="BN109" s="19">
        <v>0</v>
      </c>
      <c r="BO109" s="19">
        <v>0</v>
      </c>
      <c r="BP109" s="19">
        <v>0</v>
      </c>
      <c r="BQ109" s="19">
        <v>7.0000000000000007E-2</v>
      </c>
      <c r="BR109" s="19">
        <v>0.11</v>
      </c>
      <c r="BS109" s="19">
        <v>0.86</v>
      </c>
      <c r="BT109" s="19">
        <v>0</v>
      </c>
      <c r="BU109" s="19">
        <v>0</v>
      </c>
      <c r="BV109" s="19">
        <v>7.0000000000000007E-2</v>
      </c>
      <c r="BW109" s="19">
        <v>0.01</v>
      </c>
      <c r="BX109" s="19">
        <v>0</v>
      </c>
      <c r="BY109" s="19">
        <v>0</v>
      </c>
      <c r="BZ109" s="19">
        <v>0</v>
      </c>
      <c r="CA109" s="19">
        <v>0</v>
      </c>
      <c r="CB109" s="19">
        <v>56.05</v>
      </c>
      <c r="CD109" s="19">
        <v>19.13</v>
      </c>
      <c r="CF109" s="19">
        <v>0</v>
      </c>
      <c r="CG109" s="19">
        <v>0</v>
      </c>
      <c r="CH109" s="19">
        <v>0</v>
      </c>
      <c r="CI109" s="19">
        <v>0</v>
      </c>
      <c r="CJ109" s="19">
        <v>0</v>
      </c>
      <c r="CK109" s="19">
        <v>0</v>
      </c>
      <c r="CL109" s="19">
        <v>0</v>
      </c>
      <c r="CM109" s="19">
        <v>0</v>
      </c>
      <c r="CN109" s="19">
        <v>0</v>
      </c>
      <c r="CO109" s="19">
        <v>0</v>
      </c>
      <c r="CP109" s="19">
        <v>0.5</v>
      </c>
    </row>
    <row r="110" spans="1:94" s="19" customFormat="1" ht="31.5">
      <c r="A110" s="19" t="str">
        <f>"15/4"</f>
        <v>15/4</v>
      </c>
      <c r="B110" s="20" t="s">
        <v>134</v>
      </c>
      <c r="C110" s="19" t="str">
        <f>"180"</f>
        <v>180</v>
      </c>
      <c r="D110" s="19">
        <v>3.41</v>
      </c>
      <c r="E110" s="19">
        <v>0.03</v>
      </c>
      <c r="F110" s="19">
        <v>2.71</v>
      </c>
      <c r="G110" s="19">
        <v>0.47</v>
      </c>
      <c r="H110" s="19">
        <v>32.590000000000003</v>
      </c>
      <c r="I110" s="43">
        <v>142.97788079999998</v>
      </c>
      <c r="J110" s="19">
        <v>1.84</v>
      </c>
      <c r="K110" s="19">
        <v>0.08</v>
      </c>
      <c r="L110" s="19">
        <v>0</v>
      </c>
      <c r="M110" s="19">
        <v>0</v>
      </c>
      <c r="N110" s="19">
        <v>3.67</v>
      </c>
      <c r="O110" s="19">
        <v>20.9</v>
      </c>
      <c r="P110" s="19">
        <v>2.65</v>
      </c>
      <c r="Q110" s="19">
        <v>0</v>
      </c>
      <c r="R110" s="19">
        <v>0</v>
      </c>
      <c r="S110" s="19">
        <v>0</v>
      </c>
      <c r="T110" s="19">
        <v>0.94</v>
      </c>
      <c r="U110" s="19">
        <v>180.17</v>
      </c>
      <c r="V110" s="19">
        <v>66.03</v>
      </c>
      <c r="W110" s="19">
        <v>27.66</v>
      </c>
      <c r="X110" s="19">
        <v>15.75</v>
      </c>
      <c r="Y110" s="19">
        <v>108.66</v>
      </c>
      <c r="Z110" s="19">
        <v>0.59</v>
      </c>
      <c r="AA110" s="19">
        <v>8.64</v>
      </c>
      <c r="AB110" s="19">
        <v>8.64</v>
      </c>
      <c r="AC110" s="19">
        <v>16.2</v>
      </c>
      <c r="AD110" s="19">
        <v>0.57999999999999996</v>
      </c>
      <c r="AE110" s="19">
        <v>7.0000000000000007E-2</v>
      </c>
      <c r="AF110" s="19">
        <v>0.03</v>
      </c>
      <c r="AG110" s="19">
        <v>0.78</v>
      </c>
      <c r="AH110" s="19">
        <v>1.7</v>
      </c>
      <c r="AI110" s="19">
        <v>0</v>
      </c>
      <c r="AJ110" s="19">
        <v>0</v>
      </c>
      <c r="AK110" s="19">
        <v>1.42</v>
      </c>
      <c r="AL110" s="19">
        <v>1.39</v>
      </c>
      <c r="AM110" s="19">
        <v>175.16</v>
      </c>
      <c r="AN110" s="19">
        <v>119.96</v>
      </c>
      <c r="AO110" s="19">
        <v>54.72</v>
      </c>
      <c r="AP110" s="19">
        <v>86.19</v>
      </c>
      <c r="AQ110" s="19">
        <v>42.06</v>
      </c>
      <c r="AR110" s="19">
        <v>177.39</v>
      </c>
      <c r="AS110" s="19">
        <v>138.27000000000001</v>
      </c>
      <c r="AT110" s="19">
        <v>166.7</v>
      </c>
      <c r="AU110" s="19">
        <v>216.81</v>
      </c>
      <c r="AV110" s="19">
        <v>79.02</v>
      </c>
      <c r="AW110" s="19">
        <v>139.56</v>
      </c>
      <c r="AX110" s="19">
        <v>815.27</v>
      </c>
      <c r="AY110" s="19">
        <v>0</v>
      </c>
      <c r="AZ110" s="19">
        <v>444.93</v>
      </c>
      <c r="BA110" s="19">
        <v>133.80000000000001</v>
      </c>
      <c r="BB110" s="19">
        <v>102.94</v>
      </c>
      <c r="BC110" s="19">
        <v>68.02</v>
      </c>
      <c r="BD110" s="19">
        <v>0.09</v>
      </c>
      <c r="BE110" s="19">
        <v>0.04</v>
      </c>
      <c r="BF110" s="19">
        <v>0.02</v>
      </c>
      <c r="BG110" s="19">
        <v>0.05</v>
      </c>
      <c r="BH110" s="19">
        <v>0.05</v>
      </c>
      <c r="BI110" s="19">
        <v>0.25</v>
      </c>
      <c r="BJ110" s="19">
        <v>0</v>
      </c>
      <c r="BK110" s="19">
        <v>0.7</v>
      </c>
      <c r="BL110" s="19">
        <v>0</v>
      </c>
      <c r="BM110" s="19">
        <v>0.22</v>
      </c>
      <c r="BN110" s="19">
        <v>0</v>
      </c>
      <c r="BO110" s="19">
        <v>0</v>
      </c>
      <c r="BP110" s="19">
        <v>0</v>
      </c>
      <c r="BQ110" s="19">
        <v>0.05</v>
      </c>
      <c r="BR110" s="19">
        <v>7.0000000000000007E-2</v>
      </c>
      <c r="BS110" s="19">
        <v>0.56999999999999995</v>
      </c>
      <c r="BT110" s="19">
        <v>0</v>
      </c>
      <c r="BU110" s="19">
        <v>0</v>
      </c>
      <c r="BV110" s="19">
        <v>0.03</v>
      </c>
      <c r="BW110" s="19">
        <v>0</v>
      </c>
      <c r="BX110" s="19">
        <v>0</v>
      </c>
      <c r="BY110" s="19">
        <v>0</v>
      </c>
      <c r="BZ110" s="19">
        <v>0</v>
      </c>
      <c r="CA110" s="19">
        <v>0</v>
      </c>
      <c r="CB110" s="19">
        <v>167.94</v>
      </c>
      <c r="CD110" s="19">
        <v>10.08</v>
      </c>
      <c r="CF110" s="19">
        <v>0</v>
      </c>
      <c r="CG110" s="19">
        <v>0</v>
      </c>
      <c r="CH110" s="19">
        <v>0</v>
      </c>
      <c r="CI110" s="19">
        <v>0</v>
      </c>
      <c r="CJ110" s="19">
        <v>0</v>
      </c>
      <c r="CK110" s="19">
        <v>0</v>
      </c>
      <c r="CL110" s="19">
        <v>0</v>
      </c>
      <c r="CM110" s="19">
        <v>0</v>
      </c>
      <c r="CN110" s="19">
        <v>0</v>
      </c>
      <c r="CO110" s="19">
        <v>3.6</v>
      </c>
      <c r="CP110" s="19">
        <v>0.45</v>
      </c>
    </row>
    <row r="111" spans="1:94" s="19" customFormat="1">
      <c r="A111" s="19" t="str">
        <f>"6/10"</f>
        <v>6/10</v>
      </c>
      <c r="B111" s="20" t="s">
        <v>96</v>
      </c>
      <c r="C111" s="19" t="str">
        <f>"200"</f>
        <v>200</v>
      </c>
      <c r="D111" s="19">
        <v>1.02</v>
      </c>
      <c r="E111" s="19">
        <v>0</v>
      </c>
      <c r="F111" s="19">
        <v>0.06</v>
      </c>
      <c r="G111" s="19">
        <v>0.06</v>
      </c>
      <c r="H111" s="19">
        <v>23.18</v>
      </c>
      <c r="I111" s="43">
        <v>87.598919999999993</v>
      </c>
      <c r="J111" s="19">
        <v>0.02</v>
      </c>
      <c r="K111" s="19">
        <v>0</v>
      </c>
      <c r="L111" s="19">
        <v>0</v>
      </c>
      <c r="M111" s="19">
        <v>0</v>
      </c>
      <c r="N111" s="19">
        <v>19.190000000000001</v>
      </c>
      <c r="O111" s="19">
        <v>0.56999999999999995</v>
      </c>
      <c r="P111" s="19">
        <v>3.42</v>
      </c>
      <c r="Q111" s="19">
        <v>0</v>
      </c>
      <c r="R111" s="19">
        <v>0</v>
      </c>
      <c r="S111" s="19">
        <v>0.3</v>
      </c>
      <c r="T111" s="19">
        <v>0.81</v>
      </c>
      <c r="U111" s="19">
        <v>3.47</v>
      </c>
      <c r="V111" s="19">
        <v>340.26</v>
      </c>
      <c r="W111" s="19">
        <v>31.33</v>
      </c>
      <c r="X111" s="19">
        <v>19.95</v>
      </c>
      <c r="Y111" s="19">
        <v>27.16</v>
      </c>
      <c r="Z111" s="19">
        <v>0.65</v>
      </c>
      <c r="AA111" s="19">
        <v>0</v>
      </c>
      <c r="AB111" s="19">
        <v>630</v>
      </c>
      <c r="AC111" s="19">
        <v>116.6</v>
      </c>
      <c r="AD111" s="19">
        <v>1.1000000000000001</v>
      </c>
      <c r="AE111" s="19">
        <v>0.02</v>
      </c>
      <c r="AF111" s="19">
        <v>0.04</v>
      </c>
      <c r="AG111" s="19">
        <v>0.51</v>
      </c>
      <c r="AH111" s="19">
        <v>0.78</v>
      </c>
      <c r="AI111" s="19">
        <v>0.32</v>
      </c>
      <c r="AJ111" s="19">
        <v>0</v>
      </c>
      <c r="AK111" s="19">
        <v>0</v>
      </c>
      <c r="AL111" s="19">
        <v>0</v>
      </c>
      <c r="AM111" s="19">
        <v>0.01</v>
      </c>
      <c r="AN111" s="19">
        <v>0.02</v>
      </c>
      <c r="AO111" s="19">
        <v>0</v>
      </c>
      <c r="AP111" s="19">
        <v>0.01</v>
      </c>
      <c r="AQ111" s="19">
        <v>0</v>
      </c>
      <c r="AR111" s="19">
        <v>0.01</v>
      </c>
      <c r="AS111" s="19">
        <v>0.01</v>
      </c>
      <c r="AT111" s="19">
        <v>0.01</v>
      </c>
      <c r="AU111" s="19">
        <v>0.06</v>
      </c>
      <c r="AV111" s="19">
        <v>0</v>
      </c>
      <c r="AW111" s="19">
        <v>0.01</v>
      </c>
      <c r="AX111" s="19">
        <v>0.03</v>
      </c>
      <c r="AY111" s="19">
        <v>0</v>
      </c>
      <c r="AZ111" s="19">
        <v>0.02</v>
      </c>
      <c r="BA111" s="19">
        <v>0.01</v>
      </c>
      <c r="BB111" s="19">
        <v>0.01</v>
      </c>
      <c r="BC111" s="19">
        <v>0</v>
      </c>
      <c r="BD111" s="19">
        <v>0</v>
      </c>
      <c r="BE111" s="19">
        <v>0</v>
      </c>
      <c r="BF111" s="19">
        <v>0</v>
      </c>
      <c r="BG111" s="19">
        <v>0</v>
      </c>
      <c r="BH111" s="19">
        <v>0</v>
      </c>
      <c r="BI111" s="19">
        <v>0</v>
      </c>
      <c r="BJ111" s="19">
        <v>0</v>
      </c>
      <c r="BK111" s="19">
        <v>0</v>
      </c>
      <c r="BL111" s="19">
        <v>0</v>
      </c>
      <c r="BM111" s="19">
        <v>0</v>
      </c>
      <c r="BN111" s="19">
        <v>0</v>
      </c>
      <c r="BO111" s="19">
        <v>0</v>
      </c>
      <c r="BP111" s="19">
        <v>0</v>
      </c>
      <c r="BQ111" s="19">
        <v>0</v>
      </c>
      <c r="BR111" s="19">
        <v>0</v>
      </c>
      <c r="BS111" s="19">
        <v>0.01</v>
      </c>
      <c r="BT111" s="19">
        <v>0</v>
      </c>
      <c r="BU111" s="19">
        <v>0</v>
      </c>
      <c r="BV111" s="19">
        <v>0.01</v>
      </c>
      <c r="BW111" s="19">
        <v>0</v>
      </c>
      <c r="BX111" s="19">
        <v>0</v>
      </c>
      <c r="BY111" s="19">
        <v>0</v>
      </c>
      <c r="BZ111" s="19">
        <v>0</v>
      </c>
      <c r="CA111" s="19">
        <v>0</v>
      </c>
      <c r="CB111" s="19">
        <v>214.01</v>
      </c>
      <c r="CD111" s="19">
        <v>105</v>
      </c>
      <c r="CF111" s="19">
        <v>0</v>
      </c>
      <c r="CG111" s="19">
        <v>0</v>
      </c>
      <c r="CH111" s="19">
        <v>0</v>
      </c>
      <c r="CI111" s="19">
        <v>0</v>
      </c>
      <c r="CJ111" s="19">
        <v>0</v>
      </c>
      <c r="CK111" s="19">
        <v>0</v>
      </c>
      <c r="CL111" s="19">
        <v>0</v>
      </c>
      <c r="CM111" s="19">
        <v>0</v>
      </c>
      <c r="CN111" s="19">
        <v>0</v>
      </c>
      <c r="CO111" s="19">
        <v>10</v>
      </c>
      <c r="CP111" s="19">
        <v>0</v>
      </c>
    </row>
    <row r="112" spans="1:94" s="19" customFormat="1">
      <c r="A112" s="19" t="str">
        <f>"-"</f>
        <v>-</v>
      </c>
      <c r="B112" s="20" t="s">
        <v>97</v>
      </c>
      <c r="C112" s="19" t="str">
        <f>"31"</f>
        <v>31</v>
      </c>
      <c r="D112" s="19">
        <v>2.0499999999999998</v>
      </c>
      <c r="E112" s="19">
        <v>0</v>
      </c>
      <c r="F112" s="19">
        <v>0.37</v>
      </c>
      <c r="G112" s="19">
        <v>0.37</v>
      </c>
      <c r="H112" s="19">
        <v>12.93</v>
      </c>
      <c r="I112" s="43">
        <v>59.947799999999994</v>
      </c>
      <c r="J112" s="19">
        <v>0.06</v>
      </c>
      <c r="K112" s="19">
        <v>0</v>
      </c>
      <c r="L112" s="19">
        <v>0</v>
      </c>
      <c r="M112" s="19">
        <v>0</v>
      </c>
      <c r="N112" s="19">
        <v>0.37</v>
      </c>
      <c r="O112" s="19">
        <v>9.98</v>
      </c>
      <c r="P112" s="19">
        <v>2.57</v>
      </c>
      <c r="Q112" s="19">
        <v>0</v>
      </c>
      <c r="R112" s="19">
        <v>0</v>
      </c>
      <c r="S112" s="19">
        <v>0.31</v>
      </c>
      <c r="T112" s="19">
        <v>0.78</v>
      </c>
      <c r="U112" s="19">
        <v>189.1</v>
      </c>
      <c r="V112" s="19">
        <v>75.95</v>
      </c>
      <c r="W112" s="19">
        <v>10.85</v>
      </c>
      <c r="X112" s="19">
        <v>14.57</v>
      </c>
      <c r="Y112" s="19">
        <v>48.98</v>
      </c>
      <c r="Z112" s="19">
        <v>1.21</v>
      </c>
      <c r="AA112" s="19">
        <v>0</v>
      </c>
      <c r="AB112" s="19">
        <v>1.55</v>
      </c>
      <c r="AC112" s="19">
        <v>0.31</v>
      </c>
      <c r="AD112" s="19">
        <v>0.43</v>
      </c>
      <c r="AE112" s="19">
        <v>0.06</v>
      </c>
      <c r="AF112" s="19">
        <v>0.02</v>
      </c>
      <c r="AG112" s="19">
        <v>0.22</v>
      </c>
      <c r="AH112" s="19">
        <v>0.62</v>
      </c>
      <c r="AI112" s="19">
        <v>0</v>
      </c>
      <c r="AJ112" s="19">
        <v>0</v>
      </c>
      <c r="AK112" s="19">
        <v>0</v>
      </c>
      <c r="AL112" s="19">
        <v>0</v>
      </c>
      <c r="AM112" s="19">
        <v>132.37</v>
      </c>
      <c r="AN112" s="19">
        <v>69.13</v>
      </c>
      <c r="AO112" s="19">
        <v>28.83</v>
      </c>
      <c r="AP112" s="19">
        <v>61.38</v>
      </c>
      <c r="AQ112" s="19">
        <v>24.8</v>
      </c>
      <c r="AR112" s="19">
        <v>115.01</v>
      </c>
      <c r="AS112" s="19">
        <v>92.07</v>
      </c>
      <c r="AT112" s="19">
        <v>90.21</v>
      </c>
      <c r="AU112" s="19">
        <v>143.84</v>
      </c>
      <c r="AV112" s="19">
        <v>38.44</v>
      </c>
      <c r="AW112" s="19">
        <v>96.1</v>
      </c>
      <c r="AX112" s="19">
        <v>473.99</v>
      </c>
      <c r="AY112" s="19">
        <v>0</v>
      </c>
      <c r="AZ112" s="19">
        <v>163.06</v>
      </c>
      <c r="BA112" s="19">
        <v>90.21</v>
      </c>
      <c r="BB112" s="19">
        <v>55.8</v>
      </c>
      <c r="BC112" s="19">
        <v>40.299999999999997</v>
      </c>
      <c r="BD112" s="19">
        <v>0</v>
      </c>
      <c r="BE112" s="19">
        <v>0</v>
      </c>
      <c r="BF112" s="19">
        <v>0</v>
      </c>
      <c r="BG112" s="19">
        <v>0</v>
      </c>
      <c r="BH112" s="19">
        <v>0</v>
      </c>
      <c r="BI112" s="19">
        <v>0</v>
      </c>
      <c r="BJ112" s="19">
        <v>0</v>
      </c>
      <c r="BK112" s="19">
        <v>0.04</v>
      </c>
      <c r="BL112" s="19">
        <v>0</v>
      </c>
      <c r="BM112" s="19">
        <v>0</v>
      </c>
      <c r="BN112" s="19">
        <v>0.01</v>
      </c>
      <c r="BO112" s="19">
        <v>0</v>
      </c>
      <c r="BP112" s="19">
        <v>0</v>
      </c>
      <c r="BQ112" s="19">
        <v>0</v>
      </c>
      <c r="BR112" s="19">
        <v>0</v>
      </c>
      <c r="BS112" s="19">
        <v>0.03</v>
      </c>
      <c r="BT112" s="19">
        <v>0</v>
      </c>
      <c r="BU112" s="19">
        <v>0</v>
      </c>
      <c r="BV112" s="19">
        <v>0.15</v>
      </c>
      <c r="BW112" s="19">
        <v>0.02</v>
      </c>
      <c r="BX112" s="19">
        <v>0</v>
      </c>
      <c r="BY112" s="19">
        <v>0</v>
      </c>
      <c r="BZ112" s="19">
        <v>0</v>
      </c>
      <c r="CA112" s="19">
        <v>0</v>
      </c>
      <c r="CB112" s="19">
        <v>14.57</v>
      </c>
      <c r="CD112" s="19">
        <v>0.26</v>
      </c>
      <c r="CF112" s="19">
        <v>0</v>
      </c>
      <c r="CG112" s="19">
        <v>0</v>
      </c>
      <c r="CH112" s="19">
        <v>0</v>
      </c>
      <c r="CI112" s="19">
        <v>0</v>
      </c>
      <c r="CJ112" s="19">
        <v>0</v>
      </c>
      <c r="CK112" s="19">
        <v>0</v>
      </c>
      <c r="CL112" s="19">
        <v>0</v>
      </c>
      <c r="CM112" s="19">
        <v>0</v>
      </c>
      <c r="CN112" s="19">
        <v>0</v>
      </c>
      <c r="CO112" s="19">
        <v>0</v>
      </c>
      <c r="CP112" s="19">
        <v>0</v>
      </c>
    </row>
    <row r="113" spans="1:94" s="17" customFormat="1">
      <c r="A113" s="17" t="str">
        <f>"-"</f>
        <v>-</v>
      </c>
      <c r="B113" s="18" t="s">
        <v>98</v>
      </c>
      <c r="C113" s="17" t="str">
        <f>"31"</f>
        <v>31</v>
      </c>
      <c r="D113" s="17">
        <v>2.0499999999999998</v>
      </c>
      <c r="E113" s="17">
        <v>0</v>
      </c>
      <c r="F113" s="17">
        <v>0.2</v>
      </c>
      <c r="G113" s="17">
        <v>0.2</v>
      </c>
      <c r="H113" s="17">
        <v>14.54</v>
      </c>
      <c r="I113" s="48">
        <v>69.409309999999991</v>
      </c>
      <c r="J113" s="17">
        <v>0</v>
      </c>
      <c r="K113" s="17">
        <v>0</v>
      </c>
      <c r="L113" s="17">
        <v>0</v>
      </c>
      <c r="M113" s="17">
        <v>0</v>
      </c>
      <c r="N113" s="17">
        <v>0.34</v>
      </c>
      <c r="O113" s="17">
        <v>14.14</v>
      </c>
      <c r="P113" s="17">
        <v>0.06</v>
      </c>
      <c r="Q113" s="17">
        <v>0</v>
      </c>
      <c r="R113" s="17">
        <v>0</v>
      </c>
      <c r="S113" s="17">
        <v>0</v>
      </c>
      <c r="T113" s="17">
        <v>0.56000000000000005</v>
      </c>
      <c r="U113" s="17">
        <v>0</v>
      </c>
      <c r="V113" s="17">
        <v>0</v>
      </c>
      <c r="W113" s="17">
        <v>0</v>
      </c>
      <c r="X113" s="17">
        <v>0</v>
      </c>
      <c r="Y113" s="17">
        <v>0</v>
      </c>
      <c r="Z113" s="17">
        <v>0</v>
      </c>
      <c r="AA113" s="17">
        <v>0</v>
      </c>
      <c r="AB113" s="17">
        <v>0</v>
      </c>
      <c r="AC113" s="17">
        <v>0</v>
      </c>
      <c r="AD113" s="17">
        <v>0</v>
      </c>
      <c r="AE113" s="17">
        <v>0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157.77000000000001</v>
      </c>
      <c r="AN113" s="17">
        <v>52.32</v>
      </c>
      <c r="AO113" s="17">
        <v>31.02</v>
      </c>
      <c r="AP113" s="17">
        <v>62.03</v>
      </c>
      <c r="AQ113" s="17">
        <v>23.46</v>
      </c>
      <c r="AR113" s="17">
        <v>112.2</v>
      </c>
      <c r="AS113" s="17">
        <v>69.58</v>
      </c>
      <c r="AT113" s="17">
        <v>97.09</v>
      </c>
      <c r="AU113" s="17">
        <v>80.099999999999994</v>
      </c>
      <c r="AV113" s="17">
        <v>42.07</v>
      </c>
      <c r="AW113" s="17">
        <v>74.44</v>
      </c>
      <c r="AX113" s="17">
        <v>622.47</v>
      </c>
      <c r="AY113" s="17">
        <v>0</v>
      </c>
      <c r="AZ113" s="17">
        <v>202.81</v>
      </c>
      <c r="BA113" s="17">
        <v>88.19</v>
      </c>
      <c r="BB113" s="17">
        <v>58.52</v>
      </c>
      <c r="BC113" s="17">
        <v>46.39</v>
      </c>
      <c r="BD113" s="17">
        <v>0</v>
      </c>
      <c r="BE113" s="17">
        <v>0</v>
      </c>
      <c r="BF113" s="17">
        <v>0</v>
      </c>
      <c r="BG113" s="17">
        <v>0</v>
      </c>
      <c r="BH113" s="17">
        <v>0</v>
      </c>
      <c r="BI113" s="17">
        <v>0</v>
      </c>
      <c r="BJ113" s="17">
        <v>0</v>
      </c>
      <c r="BK113" s="17">
        <v>0.02</v>
      </c>
      <c r="BL113" s="17">
        <v>0</v>
      </c>
      <c r="BM113" s="17">
        <v>0</v>
      </c>
      <c r="BN113" s="17">
        <v>0</v>
      </c>
      <c r="BO113" s="17">
        <v>0</v>
      </c>
      <c r="BP113" s="17">
        <v>0</v>
      </c>
      <c r="BQ113" s="17">
        <v>0</v>
      </c>
      <c r="BR113" s="17">
        <v>0</v>
      </c>
      <c r="BS113" s="17">
        <v>0.02</v>
      </c>
      <c r="BT113" s="17">
        <v>0</v>
      </c>
      <c r="BU113" s="17">
        <v>0</v>
      </c>
      <c r="BV113" s="17">
        <v>0.09</v>
      </c>
      <c r="BW113" s="17">
        <v>0</v>
      </c>
      <c r="BX113" s="17">
        <v>0</v>
      </c>
      <c r="BY113" s="17">
        <v>0</v>
      </c>
      <c r="BZ113" s="17">
        <v>0</v>
      </c>
      <c r="CA113" s="17">
        <v>0</v>
      </c>
      <c r="CB113" s="17">
        <v>12.12</v>
      </c>
      <c r="CD113" s="17">
        <v>0</v>
      </c>
      <c r="CF113" s="17">
        <v>0</v>
      </c>
      <c r="CG113" s="17">
        <v>0</v>
      </c>
      <c r="CH113" s="17">
        <v>0</v>
      </c>
      <c r="CI113" s="17">
        <v>0</v>
      </c>
      <c r="CJ113" s="17">
        <v>0</v>
      </c>
      <c r="CK113" s="17">
        <v>0</v>
      </c>
      <c r="CL113" s="17">
        <v>0</v>
      </c>
      <c r="CM113" s="17">
        <v>0</v>
      </c>
      <c r="CN113" s="17">
        <v>0</v>
      </c>
      <c r="CO113" s="17">
        <v>0</v>
      </c>
      <c r="CP113" s="17">
        <v>0</v>
      </c>
    </row>
    <row r="114" spans="1:94" s="21" customFormat="1">
      <c r="B114" s="22" t="s">
        <v>99</v>
      </c>
      <c r="C114" s="21">
        <v>907</v>
      </c>
      <c r="D114" s="21">
        <v>27.72</v>
      </c>
      <c r="E114" s="21">
        <v>14.7</v>
      </c>
      <c r="F114" s="21">
        <v>50.48</v>
      </c>
      <c r="G114" s="21">
        <v>12.34</v>
      </c>
      <c r="H114" s="21">
        <v>114.9</v>
      </c>
      <c r="I114" s="49">
        <v>958.24</v>
      </c>
      <c r="J114" s="21">
        <v>16.079999999999998</v>
      </c>
      <c r="K114" s="21">
        <v>7.34</v>
      </c>
      <c r="L114" s="21">
        <v>0</v>
      </c>
      <c r="M114" s="21">
        <v>0</v>
      </c>
      <c r="N114" s="21">
        <v>34.81</v>
      </c>
      <c r="O114" s="21">
        <v>56.45</v>
      </c>
      <c r="P114" s="21">
        <v>13.03</v>
      </c>
      <c r="Q114" s="21">
        <v>0</v>
      </c>
      <c r="R114" s="21">
        <v>0</v>
      </c>
      <c r="S114" s="21">
        <v>1.08</v>
      </c>
      <c r="T114" s="21">
        <v>7.27</v>
      </c>
      <c r="U114" s="21">
        <v>1200.2</v>
      </c>
      <c r="V114" s="21">
        <v>1390.16</v>
      </c>
      <c r="W114" s="21">
        <v>152.77000000000001</v>
      </c>
      <c r="X114" s="21">
        <v>113.7</v>
      </c>
      <c r="Y114" s="21">
        <v>431.79</v>
      </c>
      <c r="Z114" s="21">
        <v>5.61</v>
      </c>
      <c r="AA114" s="21">
        <v>34.33</v>
      </c>
      <c r="AB114" s="21">
        <v>3819.9</v>
      </c>
      <c r="AC114" s="21">
        <v>727.66</v>
      </c>
      <c r="AD114" s="21">
        <v>7.84</v>
      </c>
      <c r="AE114" s="21">
        <v>0.56999999999999995</v>
      </c>
      <c r="AF114" s="21">
        <v>0.33</v>
      </c>
      <c r="AG114" s="21">
        <v>6.05</v>
      </c>
      <c r="AH114" s="21">
        <v>12.66</v>
      </c>
      <c r="AI114" s="21">
        <v>41</v>
      </c>
      <c r="AJ114" s="21">
        <v>0</v>
      </c>
      <c r="AK114" s="21">
        <v>657.35</v>
      </c>
      <c r="AL114" s="21">
        <v>561.84</v>
      </c>
      <c r="AM114" s="21">
        <v>1406.64</v>
      </c>
      <c r="AN114" s="21">
        <v>1281.3900000000001</v>
      </c>
      <c r="AO114" s="21">
        <v>406.01</v>
      </c>
      <c r="AP114" s="21">
        <v>784.8</v>
      </c>
      <c r="AQ114" s="21">
        <v>261.55</v>
      </c>
      <c r="AR114" s="21">
        <v>940.61</v>
      </c>
      <c r="AS114" s="21">
        <v>998.11</v>
      </c>
      <c r="AT114" s="21">
        <v>1194.04</v>
      </c>
      <c r="AU114" s="21">
        <v>1660.85</v>
      </c>
      <c r="AV114" s="21">
        <v>638.89</v>
      </c>
      <c r="AW114" s="21">
        <v>918.39</v>
      </c>
      <c r="AX114" s="21">
        <v>4127.1899999999996</v>
      </c>
      <c r="AY114" s="21">
        <v>129.19999999999999</v>
      </c>
      <c r="AZ114" s="21">
        <v>1419.18</v>
      </c>
      <c r="BA114" s="21">
        <v>868.23</v>
      </c>
      <c r="BB114" s="21">
        <v>682.56</v>
      </c>
      <c r="BC114" s="21">
        <v>328.01</v>
      </c>
      <c r="BD114" s="21">
        <v>0.21</v>
      </c>
      <c r="BE114" s="21">
        <v>0.1</v>
      </c>
      <c r="BF114" s="21">
        <v>0.05</v>
      </c>
      <c r="BG114" s="21">
        <v>0.12</v>
      </c>
      <c r="BH114" s="21">
        <v>0.14000000000000001</v>
      </c>
      <c r="BI114" s="21">
        <v>0.63</v>
      </c>
      <c r="BJ114" s="21">
        <v>0</v>
      </c>
      <c r="BK114" s="21">
        <v>2.5299999999999998</v>
      </c>
      <c r="BL114" s="21">
        <v>0</v>
      </c>
      <c r="BM114" s="21">
        <v>1</v>
      </c>
      <c r="BN114" s="21">
        <v>0.04</v>
      </c>
      <c r="BO114" s="21">
        <v>0.08</v>
      </c>
      <c r="BP114" s="21">
        <v>0</v>
      </c>
      <c r="BQ114" s="21">
        <v>0.12</v>
      </c>
      <c r="BR114" s="21">
        <v>0.19</v>
      </c>
      <c r="BS114" s="21">
        <v>4.1399999999999997</v>
      </c>
      <c r="BT114" s="21">
        <v>0</v>
      </c>
      <c r="BU114" s="21">
        <v>0</v>
      </c>
      <c r="BV114" s="21">
        <v>6.75</v>
      </c>
      <c r="BW114" s="21">
        <v>0.04</v>
      </c>
      <c r="BX114" s="21">
        <v>0</v>
      </c>
      <c r="BY114" s="21">
        <v>0</v>
      </c>
      <c r="BZ114" s="21">
        <v>0</v>
      </c>
      <c r="CA114" s="21">
        <v>0</v>
      </c>
      <c r="CB114" s="21">
        <v>822.63</v>
      </c>
      <c r="CC114" s="21">
        <f>$I$114/$I$115*100</f>
        <v>100</v>
      </c>
      <c r="CD114" s="21">
        <v>670.98</v>
      </c>
      <c r="CF114" s="21">
        <v>0</v>
      </c>
      <c r="CG114" s="21">
        <v>0</v>
      </c>
      <c r="CH114" s="21">
        <v>0</v>
      </c>
      <c r="CI114" s="21">
        <v>0</v>
      </c>
      <c r="CJ114" s="21">
        <v>0</v>
      </c>
      <c r="CK114" s="21">
        <v>0</v>
      </c>
      <c r="CL114" s="21">
        <v>0</v>
      </c>
      <c r="CM114" s="21">
        <v>0</v>
      </c>
      <c r="CN114" s="21">
        <v>0</v>
      </c>
      <c r="CO114" s="21">
        <v>16.600000000000001</v>
      </c>
      <c r="CP114" s="21">
        <v>1.95</v>
      </c>
    </row>
    <row r="115" spans="1:94" s="21" customFormat="1">
      <c r="B115" s="22" t="s">
        <v>89</v>
      </c>
      <c r="D115" s="21">
        <v>27.72</v>
      </c>
      <c r="E115" s="21">
        <v>14.7</v>
      </c>
      <c r="F115" s="21">
        <v>50.48</v>
      </c>
      <c r="G115" s="21">
        <v>12.34</v>
      </c>
      <c r="H115" s="21">
        <v>114.9</v>
      </c>
      <c r="I115" s="49">
        <v>958.24</v>
      </c>
      <c r="J115" s="21">
        <v>16.079999999999998</v>
      </c>
      <c r="K115" s="21">
        <v>7.34</v>
      </c>
      <c r="L115" s="21">
        <v>0</v>
      </c>
      <c r="M115" s="21">
        <v>0</v>
      </c>
      <c r="N115" s="21">
        <v>34.81</v>
      </c>
      <c r="O115" s="21">
        <v>56.45</v>
      </c>
      <c r="P115" s="21">
        <v>13.03</v>
      </c>
      <c r="Q115" s="21">
        <v>0</v>
      </c>
      <c r="R115" s="21">
        <v>0</v>
      </c>
      <c r="S115" s="21">
        <v>1.08</v>
      </c>
      <c r="T115" s="21">
        <v>7.27</v>
      </c>
      <c r="U115" s="21">
        <v>1200.2</v>
      </c>
      <c r="V115" s="21">
        <v>1390.16</v>
      </c>
      <c r="W115" s="21">
        <v>152.77000000000001</v>
      </c>
      <c r="X115" s="21">
        <v>113.7</v>
      </c>
      <c r="Y115" s="21">
        <v>431.79</v>
      </c>
      <c r="Z115" s="21">
        <v>5.61</v>
      </c>
      <c r="AA115" s="21">
        <v>34.33</v>
      </c>
      <c r="AB115" s="21">
        <v>3819.9</v>
      </c>
      <c r="AC115" s="21">
        <v>727.66</v>
      </c>
      <c r="AD115" s="21">
        <v>7.84</v>
      </c>
      <c r="AE115" s="21">
        <v>0.56999999999999995</v>
      </c>
      <c r="AF115" s="21">
        <v>0.33</v>
      </c>
      <c r="AG115" s="21">
        <v>6.05</v>
      </c>
      <c r="AH115" s="21">
        <v>12.66</v>
      </c>
      <c r="AI115" s="21">
        <v>41</v>
      </c>
      <c r="AJ115" s="21">
        <v>0</v>
      </c>
      <c r="AK115" s="21">
        <v>657.35</v>
      </c>
      <c r="AL115" s="21">
        <v>561.84</v>
      </c>
      <c r="AM115" s="21">
        <v>1406.64</v>
      </c>
      <c r="AN115" s="21">
        <v>1281.3900000000001</v>
      </c>
      <c r="AO115" s="21">
        <v>406.01</v>
      </c>
      <c r="AP115" s="21">
        <v>784.8</v>
      </c>
      <c r="AQ115" s="21">
        <v>261.55</v>
      </c>
      <c r="AR115" s="21">
        <v>940.61</v>
      </c>
      <c r="AS115" s="21">
        <v>998.11</v>
      </c>
      <c r="AT115" s="21">
        <v>1194.04</v>
      </c>
      <c r="AU115" s="21">
        <v>1660.85</v>
      </c>
      <c r="AV115" s="21">
        <v>638.89</v>
      </c>
      <c r="AW115" s="21">
        <v>918.39</v>
      </c>
      <c r="AX115" s="21">
        <v>4127.1899999999996</v>
      </c>
      <c r="AY115" s="21">
        <v>129.19999999999999</v>
      </c>
      <c r="AZ115" s="21">
        <v>1419.18</v>
      </c>
      <c r="BA115" s="21">
        <v>868.23</v>
      </c>
      <c r="BB115" s="21">
        <v>682.56</v>
      </c>
      <c r="BC115" s="21">
        <v>328.01</v>
      </c>
      <c r="BD115" s="21">
        <v>0.21</v>
      </c>
      <c r="BE115" s="21">
        <v>0.1</v>
      </c>
      <c r="BF115" s="21">
        <v>0.05</v>
      </c>
      <c r="BG115" s="21">
        <v>0.12</v>
      </c>
      <c r="BH115" s="21">
        <v>0.14000000000000001</v>
      </c>
      <c r="BI115" s="21">
        <v>0.63</v>
      </c>
      <c r="BJ115" s="21">
        <v>0</v>
      </c>
      <c r="BK115" s="21">
        <v>2.5299999999999998</v>
      </c>
      <c r="BL115" s="21">
        <v>0</v>
      </c>
      <c r="BM115" s="21">
        <v>1</v>
      </c>
      <c r="BN115" s="21">
        <v>0.04</v>
      </c>
      <c r="BO115" s="21">
        <v>0.08</v>
      </c>
      <c r="BP115" s="21">
        <v>0</v>
      </c>
      <c r="BQ115" s="21">
        <v>0.12</v>
      </c>
      <c r="BR115" s="21">
        <v>0.19</v>
      </c>
      <c r="BS115" s="21">
        <v>4.1399999999999997</v>
      </c>
      <c r="BT115" s="21">
        <v>0</v>
      </c>
      <c r="BU115" s="21">
        <v>0</v>
      </c>
      <c r="BV115" s="21">
        <v>6.75</v>
      </c>
      <c r="BW115" s="21">
        <v>0.04</v>
      </c>
      <c r="BX115" s="21">
        <v>0</v>
      </c>
      <c r="BY115" s="21">
        <v>0</v>
      </c>
      <c r="BZ115" s="21">
        <v>0</v>
      </c>
      <c r="CA115" s="21">
        <v>0</v>
      </c>
      <c r="CB115" s="21">
        <v>822.63</v>
      </c>
      <c r="CD115" s="21">
        <v>670.98</v>
      </c>
      <c r="CF115" s="21">
        <v>0</v>
      </c>
      <c r="CG115" s="21">
        <v>0</v>
      </c>
      <c r="CH115" s="21">
        <v>0</v>
      </c>
      <c r="CI115" s="21">
        <v>0</v>
      </c>
      <c r="CJ115" s="21">
        <v>0</v>
      </c>
      <c r="CK115" s="21">
        <v>0</v>
      </c>
      <c r="CL115" s="21">
        <v>0</v>
      </c>
      <c r="CM115" s="21">
        <v>0</v>
      </c>
      <c r="CN115" s="21">
        <v>0</v>
      </c>
      <c r="CO115" s="21">
        <v>16.600000000000001</v>
      </c>
      <c r="CP115" s="21">
        <v>1.95</v>
      </c>
    </row>
    <row r="116" spans="1:94">
      <c r="B116" s="16" t="s">
        <v>135</v>
      </c>
    </row>
    <row r="117" spans="1:94">
      <c r="B117" s="16" t="s">
        <v>91</v>
      </c>
    </row>
    <row r="118" spans="1:94" s="19" customFormat="1" ht="47.25">
      <c r="A118" s="19" t="str">
        <f>"17/1"</f>
        <v>17/1</v>
      </c>
      <c r="B118" s="20" t="s">
        <v>136</v>
      </c>
      <c r="C118" s="19" t="str">
        <f>"100"</f>
        <v>100</v>
      </c>
      <c r="D118" s="19">
        <v>1.02</v>
      </c>
      <c r="E118" s="19">
        <v>0</v>
      </c>
      <c r="F118" s="19">
        <v>6.01</v>
      </c>
      <c r="G118" s="19">
        <v>6.01</v>
      </c>
      <c r="H118" s="19">
        <v>11.7</v>
      </c>
      <c r="I118" s="43">
        <v>100.11562399999998</v>
      </c>
      <c r="J118" s="19">
        <v>0.77</v>
      </c>
      <c r="K118" s="19">
        <v>3.9</v>
      </c>
      <c r="L118" s="19">
        <v>0</v>
      </c>
      <c r="M118" s="19">
        <v>0</v>
      </c>
      <c r="N118" s="19">
        <v>9.36</v>
      </c>
      <c r="O118" s="19">
        <v>0.28000000000000003</v>
      </c>
      <c r="P118" s="19">
        <v>2.06</v>
      </c>
      <c r="Q118" s="19">
        <v>0</v>
      </c>
      <c r="R118" s="19">
        <v>0</v>
      </c>
      <c r="S118" s="19">
        <v>0.35</v>
      </c>
      <c r="T118" s="19">
        <v>0.82</v>
      </c>
      <c r="U118" s="19">
        <v>19.8</v>
      </c>
      <c r="V118" s="19">
        <v>193.4</v>
      </c>
      <c r="W118" s="19">
        <v>22.6</v>
      </c>
      <c r="X118" s="19">
        <v>29.43</v>
      </c>
      <c r="Y118" s="19">
        <v>42.38</v>
      </c>
      <c r="Z118" s="19">
        <v>0.89</v>
      </c>
      <c r="AA118" s="19">
        <v>0</v>
      </c>
      <c r="AB118" s="19">
        <v>8825</v>
      </c>
      <c r="AC118" s="19">
        <v>1500.85</v>
      </c>
      <c r="AD118" s="19">
        <v>2.97</v>
      </c>
      <c r="AE118" s="19">
        <v>0.05</v>
      </c>
      <c r="AF118" s="19">
        <v>0.05</v>
      </c>
      <c r="AG118" s="19">
        <v>0.78</v>
      </c>
      <c r="AH118" s="19">
        <v>0.89</v>
      </c>
      <c r="AI118" s="19">
        <v>5.34</v>
      </c>
      <c r="AJ118" s="19">
        <v>0</v>
      </c>
      <c r="AK118" s="19">
        <v>0</v>
      </c>
      <c r="AL118" s="19">
        <v>0</v>
      </c>
      <c r="AM118" s="19">
        <v>35.51</v>
      </c>
      <c r="AN118" s="19">
        <v>30.93</v>
      </c>
      <c r="AO118" s="19">
        <v>7.11</v>
      </c>
      <c r="AP118" s="19">
        <v>25.35</v>
      </c>
      <c r="AQ118" s="19">
        <v>6.38</v>
      </c>
      <c r="AR118" s="19">
        <v>24.28</v>
      </c>
      <c r="AS118" s="19">
        <v>38.11</v>
      </c>
      <c r="AT118" s="19">
        <v>31.8</v>
      </c>
      <c r="AU118" s="19">
        <v>112.22</v>
      </c>
      <c r="AV118" s="19">
        <v>11.46</v>
      </c>
      <c r="AW118" s="19">
        <v>23.65</v>
      </c>
      <c r="AX118" s="19">
        <v>179.72</v>
      </c>
      <c r="AY118" s="19">
        <v>0</v>
      </c>
      <c r="AZ118" s="19">
        <v>24.22</v>
      </c>
      <c r="BA118" s="19">
        <v>26.92</v>
      </c>
      <c r="BB118" s="19">
        <v>14.23</v>
      </c>
      <c r="BC118" s="19">
        <v>9.65</v>
      </c>
      <c r="BD118" s="19">
        <v>0</v>
      </c>
      <c r="BE118" s="19">
        <v>0</v>
      </c>
      <c r="BF118" s="19">
        <v>0</v>
      </c>
      <c r="BG118" s="19">
        <v>0</v>
      </c>
      <c r="BH118" s="19">
        <v>0</v>
      </c>
      <c r="BI118" s="19">
        <v>0</v>
      </c>
      <c r="BJ118" s="19">
        <v>0</v>
      </c>
      <c r="BK118" s="19">
        <v>0.36</v>
      </c>
      <c r="BL118" s="19">
        <v>0</v>
      </c>
      <c r="BM118" s="19">
        <v>0.24</v>
      </c>
      <c r="BN118" s="19">
        <v>0.02</v>
      </c>
      <c r="BO118" s="19">
        <v>0.04</v>
      </c>
      <c r="BP118" s="19">
        <v>0</v>
      </c>
      <c r="BQ118" s="19">
        <v>0</v>
      </c>
      <c r="BR118" s="19">
        <v>0</v>
      </c>
      <c r="BS118" s="19">
        <v>1.39</v>
      </c>
      <c r="BT118" s="19">
        <v>0</v>
      </c>
      <c r="BU118" s="19">
        <v>0</v>
      </c>
      <c r="BV118" s="19">
        <v>3.47</v>
      </c>
      <c r="BW118" s="19">
        <v>0</v>
      </c>
      <c r="BX118" s="19">
        <v>0</v>
      </c>
      <c r="BY118" s="19">
        <v>0</v>
      </c>
      <c r="BZ118" s="19">
        <v>0</v>
      </c>
      <c r="CA118" s="19">
        <v>0</v>
      </c>
      <c r="CB118" s="19">
        <v>80.680000000000007</v>
      </c>
      <c r="CD118" s="19">
        <v>1470.83</v>
      </c>
      <c r="CF118" s="19">
        <v>0</v>
      </c>
      <c r="CG118" s="19">
        <v>0</v>
      </c>
      <c r="CH118" s="19">
        <v>0</v>
      </c>
      <c r="CI118" s="19">
        <v>0</v>
      </c>
      <c r="CJ118" s="19">
        <v>0</v>
      </c>
      <c r="CK118" s="19">
        <v>0</v>
      </c>
      <c r="CL118" s="19">
        <v>0</v>
      </c>
      <c r="CM118" s="19">
        <v>0</v>
      </c>
      <c r="CN118" s="19">
        <v>0</v>
      </c>
      <c r="CO118" s="19">
        <v>3</v>
      </c>
      <c r="CP118" s="19">
        <v>0</v>
      </c>
    </row>
    <row r="119" spans="1:94" s="19" customFormat="1" ht="31.5">
      <c r="A119" s="19" t="str">
        <f>"31/2"</f>
        <v>31/2</v>
      </c>
      <c r="B119" s="20" t="s">
        <v>93</v>
      </c>
      <c r="C119" s="19" t="str">
        <f>"250"</f>
        <v>250</v>
      </c>
      <c r="D119" s="19">
        <v>3.21</v>
      </c>
      <c r="E119" s="19">
        <v>1.1000000000000001</v>
      </c>
      <c r="F119" s="19">
        <v>4.96</v>
      </c>
      <c r="G119" s="19">
        <v>0.24</v>
      </c>
      <c r="H119" s="19">
        <v>14.41</v>
      </c>
      <c r="I119" s="43">
        <v>111.11214999999999</v>
      </c>
      <c r="J119" s="19">
        <v>3.14</v>
      </c>
      <c r="K119" s="19">
        <v>0.11</v>
      </c>
      <c r="L119" s="19">
        <v>0</v>
      </c>
      <c r="M119" s="19">
        <v>0</v>
      </c>
      <c r="N119" s="19">
        <v>5.29</v>
      </c>
      <c r="O119" s="19">
        <v>6.94</v>
      </c>
      <c r="P119" s="19">
        <v>2.17</v>
      </c>
      <c r="Q119" s="19">
        <v>0</v>
      </c>
      <c r="R119" s="19">
        <v>0</v>
      </c>
      <c r="S119" s="19">
        <v>0.22</v>
      </c>
      <c r="T119" s="19">
        <v>1.69</v>
      </c>
      <c r="U119" s="19">
        <v>271.73</v>
      </c>
      <c r="V119" s="19">
        <v>309.42</v>
      </c>
      <c r="W119" s="19">
        <v>68.81</v>
      </c>
      <c r="X119" s="19">
        <v>23.55</v>
      </c>
      <c r="Y119" s="19">
        <v>76.75</v>
      </c>
      <c r="Z119" s="19">
        <v>0.71</v>
      </c>
      <c r="AA119" s="19">
        <v>27.5</v>
      </c>
      <c r="AB119" s="19">
        <v>1685.03</v>
      </c>
      <c r="AC119" s="19">
        <v>339.53</v>
      </c>
      <c r="AD119" s="19">
        <v>0.28000000000000003</v>
      </c>
      <c r="AE119" s="19">
        <v>7.0000000000000007E-2</v>
      </c>
      <c r="AF119" s="19">
        <v>0.1</v>
      </c>
      <c r="AG119" s="19">
        <v>0.69</v>
      </c>
      <c r="AH119" s="19">
        <v>1.46</v>
      </c>
      <c r="AI119" s="19">
        <v>6.9</v>
      </c>
      <c r="AJ119" s="19">
        <v>0</v>
      </c>
      <c r="AK119" s="19">
        <v>85.04</v>
      </c>
      <c r="AL119" s="19">
        <v>82.25</v>
      </c>
      <c r="AM119" s="19">
        <v>208.5</v>
      </c>
      <c r="AN119" s="19">
        <v>160.63</v>
      </c>
      <c r="AO119" s="19">
        <v>47.78</v>
      </c>
      <c r="AP119" s="19">
        <v>109.71</v>
      </c>
      <c r="AQ119" s="19">
        <v>35.65</v>
      </c>
      <c r="AR119" s="19">
        <v>123.9</v>
      </c>
      <c r="AS119" s="19">
        <v>72.28</v>
      </c>
      <c r="AT119" s="19">
        <v>129.28</v>
      </c>
      <c r="AU119" s="19">
        <v>157.54</v>
      </c>
      <c r="AV119" s="19">
        <v>31.57</v>
      </c>
      <c r="AW119" s="19">
        <v>64.37</v>
      </c>
      <c r="AX119" s="19">
        <v>346.3</v>
      </c>
      <c r="AY119" s="19">
        <v>0</v>
      </c>
      <c r="AZ119" s="19">
        <v>94.97</v>
      </c>
      <c r="BA119" s="19">
        <v>73.48</v>
      </c>
      <c r="BB119" s="19">
        <v>115.69</v>
      </c>
      <c r="BC119" s="19">
        <v>32.659999999999997</v>
      </c>
      <c r="BD119" s="19">
        <v>0.13</v>
      </c>
      <c r="BE119" s="19">
        <v>0.06</v>
      </c>
      <c r="BF119" s="19">
        <v>0.03</v>
      </c>
      <c r="BG119" s="19">
        <v>7.0000000000000007E-2</v>
      </c>
      <c r="BH119" s="19">
        <v>0.08</v>
      </c>
      <c r="BI119" s="19">
        <v>0.39</v>
      </c>
      <c r="BJ119" s="19">
        <v>0</v>
      </c>
      <c r="BK119" s="19">
        <v>1.1100000000000001</v>
      </c>
      <c r="BL119" s="19">
        <v>0</v>
      </c>
      <c r="BM119" s="19">
        <v>0.34</v>
      </c>
      <c r="BN119" s="19">
        <v>0</v>
      </c>
      <c r="BO119" s="19">
        <v>0</v>
      </c>
      <c r="BP119" s="19">
        <v>0</v>
      </c>
      <c r="BQ119" s="19">
        <v>0.08</v>
      </c>
      <c r="BR119" s="19">
        <v>0.12</v>
      </c>
      <c r="BS119" s="19">
        <v>0.92</v>
      </c>
      <c r="BT119" s="19">
        <v>0</v>
      </c>
      <c r="BU119" s="19">
        <v>0</v>
      </c>
      <c r="BV119" s="19">
        <v>0.09</v>
      </c>
      <c r="BW119" s="19">
        <v>0.01</v>
      </c>
      <c r="BX119" s="19">
        <v>0</v>
      </c>
      <c r="BY119" s="19">
        <v>0</v>
      </c>
      <c r="BZ119" s="19">
        <v>0</v>
      </c>
      <c r="CA119" s="19">
        <v>0</v>
      </c>
      <c r="CB119" s="19">
        <v>285.25</v>
      </c>
      <c r="CD119" s="19">
        <v>308.33999999999997</v>
      </c>
      <c r="CF119" s="19">
        <v>0</v>
      </c>
      <c r="CG119" s="19">
        <v>0</v>
      </c>
      <c r="CH119" s="19">
        <v>0</v>
      </c>
      <c r="CI119" s="19">
        <v>0</v>
      </c>
      <c r="CJ119" s="19">
        <v>0</v>
      </c>
      <c r="CK119" s="19">
        <v>0</v>
      </c>
      <c r="CL119" s="19">
        <v>0</v>
      </c>
      <c r="CM119" s="19">
        <v>0</v>
      </c>
      <c r="CN119" s="19">
        <v>0</v>
      </c>
      <c r="CO119" s="19">
        <v>0</v>
      </c>
      <c r="CP119" s="19">
        <v>0.5</v>
      </c>
    </row>
    <row r="120" spans="1:94" s="19" customFormat="1">
      <c r="A120" s="19" t="str">
        <f>""</f>
        <v/>
      </c>
      <c r="B120" s="20" t="s">
        <v>137</v>
      </c>
      <c r="C120" s="19" t="str">
        <f>"100"</f>
        <v>100</v>
      </c>
      <c r="D120" s="19">
        <v>16.04</v>
      </c>
      <c r="E120" s="19">
        <v>1.67</v>
      </c>
      <c r="F120" s="19">
        <v>13.11</v>
      </c>
      <c r="G120" s="19">
        <v>0.21</v>
      </c>
      <c r="H120" s="19">
        <v>14.82</v>
      </c>
      <c r="I120" s="43">
        <v>236.45115238095269</v>
      </c>
      <c r="J120" s="19">
        <v>8.19</v>
      </c>
      <c r="K120" s="19">
        <v>0.36</v>
      </c>
      <c r="L120" s="19">
        <v>0</v>
      </c>
      <c r="M120" s="19">
        <v>0</v>
      </c>
      <c r="N120" s="19">
        <v>1.4</v>
      </c>
      <c r="O120" s="19">
        <v>12.64</v>
      </c>
      <c r="P120" s="19">
        <v>0.78</v>
      </c>
      <c r="Q120" s="19">
        <v>0</v>
      </c>
      <c r="R120" s="19">
        <v>0</v>
      </c>
      <c r="S120" s="19">
        <v>0.03</v>
      </c>
      <c r="T120" s="19">
        <v>1.06</v>
      </c>
      <c r="U120" s="19">
        <v>21.19</v>
      </c>
      <c r="V120" s="19">
        <v>57.28</v>
      </c>
      <c r="W120" s="19">
        <v>20.11</v>
      </c>
      <c r="X120" s="19">
        <v>11.6</v>
      </c>
      <c r="Y120" s="19">
        <v>55.39</v>
      </c>
      <c r="Z120" s="19">
        <v>0.47</v>
      </c>
      <c r="AA120" s="19">
        <v>66</v>
      </c>
      <c r="AB120" s="19">
        <v>48.76</v>
      </c>
      <c r="AC120" s="19">
        <v>120.14</v>
      </c>
      <c r="AD120" s="19">
        <v>0.3</v>
      </c>
      <c r="AE120" s="19">
        <v>0.02</v>
      </c>
      <c r="AF120" s="19">
        <v>0.06</v>
      </c>
      <c r="AG120" s="19">
        <v>0.28000000000000003</v>
      </c>
      <c r="AH120" s="19">
        <v>1.1200000000000001</v>
      </c>
      <c r="AI120" s="19">
        <v>0.43</v>
      </c>
      <c r="AJ120" s="19">
        <v>0</v>
      </c>
      <c r="AK120" s="19">
        <v>162.4</v>
      </c>
      <c r="AL120" s="19">
        <v>130.31</v>
      </c>
      <c r="AM120" s="19">
        <v>238.81</v>
      </c>
      <c r="AN120" s="19">
        <v>151.03</v>
      </c>
      <c r="AO120" s="19">
        <v>74.709999999999994</v>
      </c>
      <c r="AP120" s="19">
        <v>113.25</v>
      </c>
      <c r="AQ120" s="19">
        <v>43.64</v>
      </c>
      <c r="AR120" s="19">
        <v>141.18</v>
      </c>
      <c r="AS120" s="19">
        <v>136.35</v>
      </c>
      <c r="AT120" s="19">
        <v>163.93</v>
      </c>
      <c r="AU120" s="19">
        <v>211.55</v>
      </c>
      <c r="AV120" s="19">
        <v>63.85</v>
      </c>
      <c r="AW120" s="19">
        <v>96.56</v>
      </c>
      <c r="AX120" s="19">
        <v>385.55</v>
      </c>
      <c r="AY120" s="19">
        <v>1.25</v>
      </c>
      <c r="AZ120" s="19">
        <v>98.57</v>
      </c>
      <c r="BA120" s="19">
        <v>146.72999999999999</v>
      </c>
      <c r="BB120" s="19">
        <v>114.5</v>
      </c>
      <c r="BC120" s="19">
        <v>53.9</v>
      </c>
      <c r="BD120" s="19">
        <v>0.47</v>
      </c>
      <c r="BE120" s="19">
        <v>0.1</v>
      </c>
      <c r="BF120" s="19">
        <v>0.09</v>
      </c>
      <c r="BG120" s="19">
        <v>0.24</v>
      </c>
      <c r="BH120" s="19">
        <v>0.3</v>
      </c>
      <c r="BI120" s="19">
        <v>0.99</v>
      </c>
      <c r="BJ120" s="19">
        <v>0</v>
      </c>
      <c r="BK120" s="19">
        <v>3.13</v>
      </c>
      <c r="BL120" s="19">
        <v>0</v>
      </c>
      <c r="BM120" s="19">
        <v>0.95</v>
      </c>
      <c r="BN120" s="19">
        <v>0</v>
      </c>
      <c r="BO120" s="19">
        <v>0</v>
      </c>
      <c r="BP120" s="19">
        <v>0</v>
      </c>
      <c r="BQ120" s="19">
        <v>0.11</v>
      </c>
      <c r="BR120" s="19">
        <v>0.36</v>
      </c>
      <c r="BS120" s="19">
        <v>2.91</v>
      </c>
      <c r="BT120" s="19">
        <v>0</v>
      </c>
      <c r="BU120" s="19">
        <v>0</v>
      </c>
      <c r="BV120" s="19">
        <v>0.16</v>
      </c>
      <c r="BW120" s="19">
        <v>0.01</v>
      </c>
      <c r="BX120" s="19">
        <v>0</v>
      </c>
      <c r="BY120" s="19">
        <v>0</v>
      </c>
      <c r="BZ120" s="19">
        <v>0</v>
      </c>
      <c r="CA120" s="19">
        <v>0</v>
      </c>
      <c r="CB120" s="19">
        <v>70.849999999999994</v>
      </c>
      <c r="CD120" s="19">
        <v>74.13</v>
      </c>
      <c r="CF120" s="19">
        <v>0</v>
      </c>
      <c r="CG120" s="19">
        <v>0</v>
      </c>
      <c r="CH120" s="19">
        <v>0</v>
      </c>
      <c r="CI120" s="19">
        <v>0</v>
      </c>
      <c r="CJ120" s="19">
        <v>0</v>
      </c>
      <c r="CK120" s="19">
        <v>0</v>
      </c>
      <c r="CL120" s="19">
        <v>0</v>
      </c>
      <c r="CM120" s="19">
        <v>0</v>
      </c>
      <c r="CN120" s="19">
        <v>0</v>
      </c>
      <c r="CO120" s="19">
        <v>0</v>
      </c>
      <c r="CP120" s="19">
        <v>0</v>
      </c>
    </row>
    <row r="121" spans="1:94" s="19" customFormat="1" ht="31.5">
      <c r="A121" s="19" t="str">
        <f>"221"</f>
        <v>221</v>
      </c>
      <c r="B121" s="20" t="s">
        <v>104</v>
      </c>
      <c r="C121" s="19" t="str">
        <f>"180"</f>
        <v>180</v>
      </c>
      <c r="D121" s="19">
        <v>2.89</v>
      </c>
      <c r="E121" s="19">
        <v>0.04</v>
      </c>
      <c r="F121" s="19">
        <v>5.95</v>
      </c>
      <c r="G121" s="19">
        <v>0</v>
      </c>
      <c r="H121" s="19">
        <v>42.43</v>
      </c>
      <c r="I121" s="43">
        <v>233.36</v>
      </c>
      <c r="J121" s="19">
        <v>4.0199999999999996</v>
      </c>
      <c r="K121" s="19">
        <v>0.19</v>
      </c>
      <c r="L121" s="19">
        <v>0</v>
      </c>
      <c r="M121" s="19">
        <v>0</v>
      </c>
      <c r="N121" s="19">
        <v>7.13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0.56000000000000005</v>
      </c>
      <c r="U121" s="19">
        <v>2.72</v>
      </c>
      <c r="V121" s="19">
        <v>100.73</v>
      </c>
      <c r="W121" s="19">
        <v>11.73</v>
      </c>
      <c r="X121" s="19">
        <v>5.73</v>
      </c>
      <c r="Y121" s="19">
        <v>13.96</v>
      </c>
      <c r="Z121" s="19">
        <v>0.06</v>
      </c>
      <c r="AA121" s="19">
        <v>26.55</v>
      </c>
      <c r="AB121" s="19">
        <v>22.8</v>
      </c>
      <c r="AC121" s="19">
        <v>48.98</v>
      </c>
      <c r="AD121" s="19">
        <v>0.08</v>
      </c>
      <c r="AE121" s="19">
        <v>0</v>
      </c>
      <c r="AF121" s="19">
        <v>0.02</v>
      </c>
      <c r="AG121" s="19">
        <v>0.17</v>
      </c>
      <c r="AH121" s="19">
        <v>0.02</v>
      </c>
      <c r="AI121" s="19">
        <v>5.94</v>
      </c>
      <c r="AJ121" s="19">
        <v>0</v>
      </c>
      <c r="AK121" s="19">
        <v>1.83</v>
      </c>
      <c r="AL121" s="19">
        <v>1.76</v>
      </c>
      <c r="AM121" s="19">
        <v>3.31</v>
      </c>
      <c r="AN121" s="19">
        <v>1.97</v>
      </c>
      <c r="AO121" s="19">
        <v>0.78</v>
      </c>
      <c r="AP121" s="19">
        <v>2.12</v>
      </c>
      <c r="AQ121" s="19">
        <v>1.9</v>
      </c>
      <c r="AR121" s="19">
        <v>1.83</v>
      </c>
      <c r="AS121" s="19">
        <v>1.55</v>
      </c>
      <c r="AT121" s="19">
        <v>1.1299999999999999</v>
      </c>
      <c r="AU121" s="19">
        <v>2.54</v>
      </c>
      <c r="AV121" s="19">
        <v>1.55</v>
      </c>
      <c r="AW121" s="19">
        <v>1.06</v>
      </c>
      <c r="AX121" s="19">
        <v>6.27</v>
      </c>
      <c r="AY121" s="19">
        <v>0</v>
      </c>
      <c r="AZ121" s="19">
        <v>2.12</v>
      </c>
      <c r="BA121" s="19">
        <v>2.4</v>
      </c>
      <c r="BB121" s="19">
        <v>1.83</v>
      </c>
      <c r="BC121" s="19">
        <v>0.42</v>
      </c>
      <c r="BD121" s="19">
        <v>0.25</v>
      </c>
      <c r="BE121" s="19">
        <v>0.05</v>
      </c>
      <c r="BF121" s="19">
        <v>0.05</v>
      </c>
      <c r="BG121" s="19">
        <v>0.12</v>
      </c>
      <c r="BH121" s="19">
        <v>0.16</v>
      </c>
      <c r="BI121" s="19">
        <v>0.52</v>
      </c>
      <c r="BJ121" s="19">
        <v>0</v>
      </c>
      <c r="BK121" s="19">
        <v>1.62</v>
      </c>
      <c r="BL121" s="19">
        <v>0</v>
      </c>
      <c r="BM121" s="19">
        <v>0.5</v>
      </c>
      <c r="BN121" s="19">
        <v>0</v>
      </c>
      <c r="BO121" s="19">
        <v>0</v>
      </c>
      <c r="BP121" s="19">
        <v>0</v>
      </c>
      <c r="BQ121" s="19">
        <v>0.06</v>
      </c>
      <c r="BR121" s="19">
        <v>0.19</v>
      </c>
      <c r="BS121" s="19">
        <v>1.5</v>
      </c>
      <c r="BT121" s="19">
        <v>0</v>
      </c>
      <c r="BU121" s="19">
        <v>0</v>
      </c>
      <c r="BV121" s="19">
        <v>0.06</v>
      </c>
      <c r="BW121" s="19">
        <v>0</v>
      </c>
      <c r="BX121" s="19">
        <v>0</v>
      </c>
      <c r="BY121" s="19">
        <v>0</v>
      </c>
      <c r="BZ121" s="19">
        <v>0</v>
      </c>
      <c r="CA121" s="19">
        <v>0</v>
      </c>
      <c r="CB121" s="19">
        <v>193.28</v>
      </c>
      <c r="CD121" s="19">
        <v>30.35</v>
      </c>
      <c r="CF121" s="19">
        <v>0</v>
      </c>
      <c r="CG121" s="19">
        <v>0</v>
      </c>
      <c r="CH121" s="19">
        <v>0</v>
      </c>
      <c r="CI121" s="19">
        <v>0</v>
      </c>
      <c r="CJ121" s="19">
        <v>0</v>
      </c>
      <c r="CK121" s="19">
        <v>0</v>
      </c>
      <c r="CL121" s="19">
        <v>0</v>
      </c>
      <c r="CM121" s="19">
        <v>0</v>
      </c>
      <c r="CN121" s="19">
        <v>0</v>
      </c>
      <c r="CO121" s="19">
        <v>0</v>
      </c>
      <c r="CP121" s="19">
        <v>0</v>
      </c>
    </row>
    <row r="122" spans="1:94" s="19" customFormat="1">
      <c r="A122" s="19" t="str">
        <f>"37/10"</f>
        <v>37/10</v>
      </c>
      <c r="B122" s="20" t="s">
        <v>127</v>
      </c>
      <c r="C122" s="19" t="str">
        <f>"200"</f>
        <v>200</v>
      </c>
      <c r="D122" s="19">
        <v>0.24</v>
      </c>
      <c r="E122" s="19">
        <v>0</v>
      </c>
      <c r="F122" s="19">
        <v>0.1</v>
      </c>
      <c r="G122" s="19">
        <v>0.1</v>
      </c>
      <c r="H122" s="19">
        <v>14.6</v>
      </c>
      <c r="I122" s="43">
        <v>55.735010000000003</v>
      </c>
      <c r="J122" s="19">
        <v>0.02</v>
      </c>
      <c r="K122" s="19">
        <v>0</v>
      </c>
      <c r="L122" s="19">
        <v>0</v>
      </c>
      <c r="M122" s="19">
        <v>0</v>
      </c>
      <c r="N122" s="19">
        <v>12.63</v>
      </c>
      <c r="O122" s="19">
        <v>0.43</v>
      </c>
      <c r="P122" s="19">
        <v>1.54</v>
      </c>
      <c r="Q122" s="19">
        <v>0</v>
      </c>
      <c r="R122" s="19">
        <v>0</v>
      </c>
      <c r="S122" s="19">
        <v>0.35</v>
      </c>
      <c r="T122" s="19">
        <v>0.34</v>
      </c>
      <c r="U122" s="19">
        <v>0.84</v>
      </c>
      <c r="V122" s="19">
        <v>3.71</v>
      </c>
      <c r="W122" s="19">
        <v>4.37</v>
      </c>
      <c r="X122" s="19">
        <v>1.1399999999999999</v>
      </c>
      <c r="Y122" s="19">
        <v>1.1200000000000001</v>
      </c>
      <c r="Z122" s="19">
        <v>0.22</v>
      </c>
      <c r="AA122" s="19">
        <v>0</v>
      </c>
      <c r="AB122" s="19">
        <v>351</v>
      </c>
      <c r="AC122" s="19">
        <v>65.099999999999994</v>
      </c>
      <c r="AD122" s="19">
        <v>0.26</v>
      </c>
      <c r="AE122" s="19">
        <v>0.01</v>
      </c>
      <c r="AF122" s="19">
        <v>0.02</v>
      </c>
      <c r="AG122" s="19">
        <v>0.08</v>
      </c>
      <c r="AH122" s="19">
        <v>0.11</v>
      </c>
      <c r="AI122" s="19">
        <v>39</v>
      </c>
      <c r="AJ122" s="19">
        <v>0</v>
      </c>
      <c r="AK122" s="19">
        <v>0</v>
      </c>
      <c r="AL122" s="19">
        <v>0</v>
      </c>
      <c r="AM122" s="19">
        <v>0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S122" s="19">
        <v>0</v>
      </c>
      <c r="AT122" s="19">
        <v>0</v>
      </c>
      <c r="AU122" s="19"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v>0</v>
      </c>
      <c r="BA122" s="19">
        <v>0</v>
      </c>
      <c r="BB122" s="19">
        <v>0</v>
      </c>
      <c r="BC122" s="19">
        <v>0</v>
      </c>
      <c r="BD122" s="19">
        <v>0</v>
      </c>
      <c r="BE122" s="19">
        <v>0</v>
      </c>
      <c r="BF122" s="19">
        <v>0</v>
      </c>
      <c r="BG122" s="19">
        <v>0</v>
      </c>
      <c r="BH122" s="19">
        <v>0</v>
      </c>
      <c r="BI122" s="19">
        <v>0</v>
      </c>
      <c r="BJ122" s="19">
        <v>0</v>
      </c>
      <c r="BK122" s="19">
        <v>0</v>
      </c>
      <c r="BL122" s="19">
        <v>0</v>
      </c>
      <c r="BM122" s="19">
        <v>0</v>
      </c>
      <c r="BN122" s="19">
        <v>0</v>
      </c>
      <c r="BO122" s="19">
        <v>0</v>
      </c>
      <c r="BP122" s="19">
        <v>0</v>
      </c>
      <c r="BQ122" s="19">
        <v>0</v>
      </c>
      <c r="BR122" s="19">
        <v>0</v>
      </c>
      <c r="BS122" s="19">
        <v>0</v>
      </c>
      <c r="BT122" s="19">
        <v>0</v>
      </c>
      <c r="BU122" s="19">
        <v>0</v>
      </c>
      <c r="BV122" s="19">
        <v>0</v>
      </c>
      <c r="BW122" s="19">
        <v>0</v>
      </c>
      <c r="BX122" s="19">
        <v>0</v>
      </c>
      <c r="BY122" s="19">
        <v>0</v>
      </c>
      <c r="BZ122" s="19">
        <v>0</v>
      </c>
      <c r="CA122" s="19">
        <v>0</v>
      </c>
      <c r="CB122" s="19">
        <v>239.01</v>
      </c>
      <c r="CD122" s="19">
        <v>58.5</v>
      </c>
      <c r="CF122" s="19">
        <v>0</v>
      </c>
      <c r="CG122" s="19">
        <v>0</v>
      </c>
      <c r="CH122" s="19">
        <v>0</v>
      </c>
      <c r="CI122" s="19">
        <v>0</v>
      </c>
      <c r="CJ122" s="19">
        <v>0</v>
      </c>
      <c r="CK122" s="19">
        <v>0</v>
      </c>
      <c r="CL122" s="19">
        <v>0</v>
      </c>
      <c r="CM122" s="19">
        <v>0</v>
      </c>
      <c r="CN122" s="19">
        <v>0</v>
      </c>
      <c r="CO122" s="19">
        <v>10</v>
      </c>
      <c r="CP122" s="19">
        <v>0</v>
      </c>
    </row>
    <row r="123" spans="1:94" s="19" customFormat="1">
      <c r="A123" s="19" t="str">
        <f>"-"</f>
        <v>-</v>
      </c>
      <c r="B123" s="20" t="s">
        <v>97</v>
      </c>
      <c r="C123" s="19" t="str">
        <f>"50"</f>
        <v>50</v>
      </c>
      <c r="D123" s="19">
        <v>3.3</v>
      </c>
      <c r="E123" s="19">
        <v>0</v>
      </c>
      <c r="F123" s="19">
        <v>0.6</v>
      </c>
      <c r="G123" s="19">
        <v>0.6</v>
      </c>
      <c r="H123" s="19">
        <v>20.85</v>
      </c>
      <c r="I123" s="43">
        <v>96.69</v>
      </c>
      <c r="J123" s="19">
        <v>0.1</v>
      </c>
      <c r="K123" s="19">
        <v>0</v>
      </c>
      <c r="L123" s="19">
        <v>0</v>
      </c>
      <c r="M123" s="19">
        <v>0</v>
      </c>
      <c r="N123" s="19">
        <v>0.6</v>
      </c>
      <c r="O123" s="19">
        <v>16.100000000000001</v>
      </c>
      <c r="P123" s="19">
        <v>4.1500000000000004</v>
      </c>
      <c r="Q123" s="19">
        <v>0</v>
      </c>
      <c r="R123" s="19">
        <v>0</v>
      </c>
      <c r="S123" s="19">
        <v>0.5</v>
      </c>
      <c r="T123" s="19">
        <v>1.25</v>
      </c>
      <c r="U123" s="19">
        <v>305</v>
      </c>
      <c r="V123" s="19">
        <v>122.5</v>
      </c>
      <c r="W123" s="19">
        <v>17.5</v>
      </c>
      <c r="X123" s="19">
        <v>23.5</v>
      </c>
      <c r="Y123" s="19">
        <v>79</v>
      </c>
      <c r="Z123" s="19">
        <v>1.95</v>
      </c>
      <c r="AA123" s="19">
        <v>0</v>
      </c>
      <c r="AB123" s="19">
        <v>2.5</v>
      </c>
      <c r="AC123" s="19">
        <v>0.5</v>
      </c>
      <c r="AD123" s="19">
        <v>0.7</v>
      </c>
      <c r="AE123" s="19">
        <v>0.09</v>
      </c>
      <c r="AF123" s="19">
        <v>0.04</v>
      </c>
      <c r="AG123" s="19">
        <v>0.35</v>
      </c>
      <c r="AH123" s="19">
        <v>1</v>
      </c>
      <c r="AI123" s="19">
        <v>0</v>
      </c>
      <c r="AJ123" s="19">
        <v>0</v>
      </c>
      <c r="AK123" s="19">
        <v>0</v>
      </c>
      <c r="AL123" s="19">
        <v>0</v>
      </c>
      <c r="AM123" s="19">
        <v>213.5</v>
      </c>
      <c r="AN123" s="19">
        <v>111.5</v>
      </c>
      <c r="AO123" s="19">
        <v>46.5</v>
      </c>
      <c r="AP123" s="19">
        <v>99</v>
      </c>
      <c r="AQ123" s="19">
        <v>40</v>
      </c>
      <c r="AR123" s="19">
        <v>185.5</v>
      </c>
      <c r="AS123" s="19">
        <v>148.5</v>
      </c>
      <c r="AT123" s="19">
        <v>145.5</v>
      </c>
      <c r="AU123" s="19">
        <v>232</v>
      </c>
      <c r="AV123" s="19">
        <v>62</v>
      </c>
      <c r="AW123" s="19">
        <v>155</v>
      </c>
      <c r="AX123" s="19">
        <v>764.5</v>
      </c>
      <c r="AY123" s="19">
        <v>0</v>
      </c>
      <c r="AZ123" s="19">
        <v>263</v>
      </c>
      <c r="BA123" s="19">
        <v>145.5</v>
      </c>
      <c r="BB123" s="19">
        <v>90</v>
      </c>
      <c r="BC123" s="19">
        <v>65</v>
      </c>
      <c r="BD123" s="19">
        <v>0</v>
      </c>
      <c r="BE123" s="19">
        <v>0</v>
      </c>
      <c r="BF123" s="19">
        <v>0</v>
      </c>
      <c r="BG123" s="19">
        <v>0</v>
      </c>
      <c r="BH123" s="19">
        <v>0</v>
      </c>
      <c r="BI123" s="19">
        <v>0</v>
      </c>
      <c r="BJ123" s="19">
        <v>0</v>
      </c>
      <c r="BK123" s="19">
        <v>7.0000000000000007E-2</v>
      </c>
      <c r="BL123" s="19">
        <v>0</v>
      </c>
      <c r="BM123" s="19">
        <v>0.01</v>
      </c>
      <c r="BN123" s="19">
        <v>0.01</v>
      </c>
      <c r="BO123" s="19">
        <v>0</v>
      </c>
      <c r="BP123" s="19">
        <v>0</v>
      </c>
      <c r="BQ123" s="19">
        <v>0</v>
      </c>
      <c r="BR123" s="19">
        <v>0.01</v>
      </c>
      <c r="BS123" s="19">
        <v>0.06</v>
      </c>
      <c r="BT123" s="19">
        <v>0</v>
      </c>
      <c r="BU123" s="19">
        <v>0</v>
      </c>
      <c r="BV123" s="19">
        <v>0.24</v>
      </c>
      <c r="BW123" s="19">
        <v>0.04</v>
      </c>
      <c r="BX123" s="19">
        <v>0</v>
      </c>
      <c r="BY123" s="19">
        <v>0</v>
      </c>
      <c r="BZ123" s="19">
        <v>0</v>
      </c>
      <c r="CA123" s="19">
        <v>0</v>
      </c>
      <c r="CB123" s="19">
        <v>23.5</v>
      </c>
      <c r="CD123" s="19">
        <v>0.42</v>
      </c>
      <c r="CF123" s="19">
        <v>0</v>
      </c>
      <c r="CG123" s="19">
        <v>0</v>
      </c>
      <c r="CH123" s="19">
        <v>0</v>
      </c>
      <c r="CI123" s="19">
        <v>0</v>
      </c>
      <c r="CJ123" s="19">
        <v>0</v>
      </c>
      <c r="CK123" s="19">
        <v>0</v>
      </c>
      <c r="CL123" s="19">
        <v>0</v>
      </c>
      <c r="CM123" s="19">
        <v>0</v>
      </c>
      <c r="CN123" s="19">
        <v>0</v>
      </c>
      <c r="CO123" s="19">
        <v>0</v>
      </c>
      <c r="CP123" s="19">
        <v>0</v>
      </c>
    </row>
    <row r="124" spans="1:94" s="17" customFormat="1">
      <c r="A124" s="17" t="str">
        <f>"-"</f>
        <v>-</v>
      </c>
      <c r="B124" s="18" t="s">
        <v>98</v>
      </c>
      <c r="C124" s="17" t="str">
        <f>"60"</f>
        <v>60</v>
      </c>
      <c r="D124" s="17">
        <v>3.97</v>
      </c>
      <c r="E124" s="17">
        <v>0</v>
      </c>
      <c r="F124" s="17">
        <v>0.39</v>
      </c>
      <c r="G124" s="17">
        <v>0.39</v>
      </c>
      <c r="H124" s="17">
        <v>28.14</v>
      </c>
      <c r="I124" s="48">
        <v>134.34059999999999</v>
      </c>
      <c r="J124" s="17">
        <v>0</v>
      </c>
      <c r="K124" s="17">
        <v>0</v>
      </c>
      <c r="L124" s="17">
        <v>0</v>
      </c>
      <c r="M124" s="17">
        <v>0</v>
      </c>
      <c r="N124" s="17">
        <v>0.66</v>
      </c>
      <c r="O124" s="17">
        <v>27.36</v>
      </c>
      <c r="P124" s="17">
        <v>0.12</v>
      </c>
      <c r="Q124" s="17">
        <v>0</v>
      </c>
      <c r="R124" s="17">
        <v>0</v>
      </c>
      <c r="S124" s="17">
        <v>0</v>
      </c>
      <c r="T124" s="17">
        <v>1.08</v>
      </c>
      <c r="U124" s="17">
        <v>0</v>
      </c>
      <c r="V124" s="17">
        <v>0</v>
      </c>
      <c r="W124" s="17">
        <v>0</v>
      </c>
      <c r="X124" s="17">
        <v>0</v>
      </c>
      <c r="Y124" s="17">
        <v>0</v>
      </c>
      <c r="Z124" s="17">
        <v>0</v>
      </c>
      <c r="AA124" s="17">
        <v>0</v>
      </c>
      <c r="AB124" s="17">
        <v>0</v>
      </c>
      <c r="AC124" s="17">
        <v>0</v>
      </c>
      <c r="AD124" s="17">
        <v>0</v>
      </c>
      <c r="AE124" s="17">
        <v>0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305.37</v>
      </c>
      <c r="AN124" s="17">
        <v>101.27</v>
      </c>
      <c r="AO124" s="17">
        <v>60.03</v>
      </c>
      <c r="AP124" s="17">
        <v>120.06</v>
      </c>
      <c r="AQ124" s="17">
        <v>45.41</v>
      </c>
      <c r="AR124" s="17">
        <v>217.15</v>
      </c>
      <c r="AS124" s="17">
        <v>134.68</v>
      </c>
      <c r="AT124" s="17">
        <v>187.92</v>
      </c>
      <c r="AU124" s="17">
        <v>155.03</v>
      </c>
      <c r="AV124" s="17">
        <v>81.430000000000007</v>
      </c>
      <c r="AW124" s="17">
        <v>144.07</v>
      </c>
      <c r="AX124" s="17">
        <v>1204.78</v>
      </c>
      <c r="AY124" s="17">
        <v>0</v>
      </c>
      <c r="AZ124" s="17">
        <v>392.54</v>
      </c>
      <c r="BA124" s="17">
        <v>170.69</v>
      </c>
      <c r="BB124" s="17">
        <v>113.27</v>
      </c>
      <c r="BC124" s="17">
        <v>89.78</v>
      </c>
      <c r="BD124" s="17">
        <v>0</v>
      </c>
      <c r="BE124" s="17">
        <v>0</v>
      </c>
      <c r="BF124" s="17">
        <v>0</v>
      </c>
      <c r="BG124" s="17">
        <v>0</v>
      </c>
      <c r="BH124" s="17">
        <v>0</v>
      </c>
      <c r="BI124" s="17">
        <v>0</v>
      </c>
      <c r="BJ124" s="17">
        <v>0</v>
      </c>
      <c r="BK124" s="17">
        <v>0.05</v>
      </c>
      <c r="BL124" s="17">
        <v>0</v>
      </c>
      <c r="BM124" s="17">
        <v>0</v>
      </c>
      <c r="BN124" s="17">
        <v>0</v>
      </c>
      <c r="BO124" s="17">
        <v>0</v>
      </c>
      <c r="BP124" s="17">
        <v>0</v>
      </c>
      <c r="BQ124" s="17">
        <v>0</v>
      </c>
      <c r="BR124" s="17">
        <v>0</v>
      </c>
      <c r="BS124" s="17">
        <v>0.04</v>
      </c>
      <c r="BT124" s="17">
        <v>0</v>
      </c>
      <c r="BU124" s="17">
        <v>0</v>
      </c>
      <c r="BV124" s="17">
        <v>0.17</v>
      </c>
      <c r="BW124" s="17">
        <v>0.01</v>
      </c>
      <c r="BX124" s="17">
        <v>0</v>
      </c>
      <c r="BY124" s="17">
        <v>0</v>
      </c>
      <c r="BZ124" s="17">
        <v>0</v>
      </c>
      <c r="CA124" s="17">
        <v>0</v>
      </c>
      <c r="CB124" s="17">
        <v>23.46</v>
      </c>
      <c r="CD124" s="17">
        <v>0</v>
      </c>
      <c r="CF124" s="17">
        <v>0</v>
      </c>
      <c r="CG124" s="17">
        <v>0</v>
      </c>
      <c r="CH124" s="17">
        <v>0</v>
      </c>
      <c r="CI124" s="17">
        <v>0</v>
      </c>
      <c r="CJ124" s="17">
        <v>0</v>
      </c>
      <c r="CK124" s="17">
        <v>0</v>
      </c>
      <c r="CL124" s="17">
        <v>0</v>
      </c>
      <c r="CM124" s="17">
        <v>0</v>
      </c>
      <c r="CN124" s="17">
        <v>0</v>
      </c>
      <c r="CO124" s="17">
        <v>0</v>
      </c>
      <c r="CP124" s="17">
        <v>0</v>
      </c>
    </row>
    <row r="125" spans="1:94" s="21" customFormat="1">
      <c r="B125" s="22" t="s">
        <v>99</v>
      </c>
      <c r="C125" s="21">
        <v>940</v>
      </c>
      <c r="D125" s="21">
        <f>SUM(D118:D124)</f>
        <v>30.669999999999998</v>
      </c>
      <c r="E125" s="21">
        <f>SUM(E118:E124)</f>
        <v>2.81</v>
      </c>
      <c r="F125" s="21">
        <f>SUM(F118:F124)</f>
        <v>31.12</v>
      </c>
      <c r="G125" s="21">
        <f>SUM(G118:G124)</f>
        <v>7.5499999999999989</v>
      </c>
      <c r="H125" s="21">
        <f>SUM(H118:H124)</f>
        <v>146.94999999999999</v>
      </c>
      <c r="I125" s="49">
        <f>SUM(I118:I124)</f>
        <v>967.80453638095264</v>
      </c>
      <c r="J125" s="21">
        <v>16.23</v>
      </c>
      <c r="K125" s="21">
        <v>4.55</v>
      </c>
      <c r="L125" s="21">
        <v>0</v>
      </c>
      <c r="M125" s="21">
        <v>0</v>
      </c>
      <c r="N125" s="21">
        <v>37.07</v>
      </c>
      <c r="O125" s="21">
        <v>63.76</v>
      </c>
      <c r="P125" s="21">
        <v>10.82</v>
      </c>
      <c r="Q125" s="21">
        <v>0</v>
      </c>
      <c r="R125" s="21">
        <v>0</v>
      </c>
      <c r="S125" s="21">
        <v>1.45</v>
      </c>
      <c r="T125" s="21">
        <v>6.8</v>
      </c>
      <c r="U125" s="21">
        <v>621.28</v>
      </c>
      <c r="V125" s="21">
        <v>787.05</v>
      </c>
      <c r="W125" s="21">
        <v>145.12</v>
      </c>
      <c r="X125" s="21">
        <v>94.94</v>
      </c>
      <c r="Y125" s="21">
        <v>268.58999999999997</v>
      </c>
      <c r="Z125" s="21">
        <v>4.3099999999999996</v>
      </c>
      <c r="AA125" s="21">
        <v>120.05</v>
      </c>
      <c r="AB125" s="21">
        <v>10935.08</v>
      </c>
      <c r="AC125" s="21">
        <v>2075.09</v>
      </c>
      <c r="AD125" s="21">
        <v>4.58</v>
      </c>
      <c r="AE125" s="21">
        <v>0.25</v>
      </c>
      <c r="AF125" s="21">
        <v>0.3</v>
      </c>
      <c r="AG125" s="21">
        <v>2.35</v>
      </c>
      <c r="AH125" s="21">
        <v>4.59</v>
      </c>
      <c r="AI125" s="21">
        <v>57.6</v>
      </c>
      <c r="AJ125" s="21">
        <v>0</v>
      </c>
      <c r="AK125" s="21">
        <v>249.27</v>
      </c>
      <c r="AL125" s="21">
        <v>214.31</v>
      </c>
      <c r="AM125" s="21">
        <v>1005</v>
      </c>
      <c r="AN125" s="21">
        <v>557.33000000000004</v>
      </c>
      <c r="AO125" s="21">
        <v>236.9</v>
      </c>
      <c r="AP125" s="21">
        <v>469.49</v>
      </c>
      <c r="AQ125" s="21">
        <v>172.99</v>
      </c>
      <c r="AR125" s="21">
        <v>693.85</v>
      </c>
      <c r="AS125" s="21">
        <v>531.46</v>
      </c>
      <c r="AT125" s="21">
        <v>659.56</v>
      </c>
      <c r="AU125" s="21">
        <v>870.88</v>
      </c>
      <c r="AV125" s="21">
        <v>251.86</v>
      </c>
      <c r="AW125" s="21">
        <v>484.7</v>
      </c>
      <c r="AX125" s="21">
        <v>2887.13</v>
      </c>
      <c r="AY125" s="21">
        <v>1.25</v>
      </c>
      <c r="AZ125" s="21">
        <v>875.41</v>
      </c>
      <c r="BA125" s="21">
        <v>565.72</v>
      </c>
      <c r="BB125" s="21">
        <v>449.53</v>
      </c>
      <c r="BC125" s="21">
        <v>251.42</v>
      </c>
      <c r="BD125" s="21">
        <v>0.85</v>
      </c>
      <c r="BE125" s="21">
        <v>0.22</v>
      </c>
      <c r="BF125" s="21">
        <v>0.17</v>
      </c>
      <c r="BG125" s="21">
        <v>0.44</v>
      </c>
      <c r="BH125" s="21">
        <v>0.55000000000000004</v>
      </c>
      <c r="BI125" s="21">
        <v>1.89</v>
      </c>
      <c r="BJ125" s="21">
        <v>0</v>
      </c>
      <c r="BK125" s="21">
        <v>6.34</v>
      </c>
      <c r="BL125" s="21">
        <v>0</v>
      </c>
      <c r="BM125" s="21">
        <v>2.04</v>
      </c>
      <c r="BN125" s="21">
        <v>0.03</v>
      </c>
      <c r="BO125" s="21">
        <v>0.04</v>
      </c>
      <c r="BP125" s="21">
        <v>0</v>
      </c>
      <c r="BQ125" s="21">
        <v>0.24</v>
      </c>
      <c r="BR125" s="21">
        <v>0.67</v>
      </c>
      <c r="BS125" s="21">
        <v>6.83</v>
      </c>
      <c r="BT125" s="21">
        <v>0</v>
      </c>
      <c r="BU125" s="21">
        <v>0</v>
      </c>
      <c r="BV125" s="21">
        <v>4.1900000000000004</v>
      </c>
      <c r="BW125" s="21">
        <v>7.0000000000000007E-2</v>
      </c>
      <c r="BX125" s="21">
        <v>0</v>
      </c>
      <c r="BY125" s="21">
        <v>0</v>
      </c>
      <c r="BZ125" s="21">
        <v>0</v>
      </c>
      <c r="CA125" s="21">
        <v>0</v>
      </c>
      <c r="CB125" s="21">
        <v>916.02</v>
      </c>
      <c r="CC125" s="21">
        <f>$I$125/$I$126*100</f>
        <v>100</v>
      </c>
      <c r="CD125" s="21">
        <v>1942.56</v>
      </c>
      <c r="CF125" s="21">
        <v>0</v>
      </c>
      <c r="CG125" s="21">
        <v>0</v>
      </c>
      <c r="CH125" s="21">
        <v>0</v>
      </c>
      <c r="CI125" s="21">
        <v>0</v>
      </c>
      <c r="CJ125" s="21">
        <v>0</v>
      </c>
      <c r="CK125" s="21">
        <v>0</v>
      </c>
      <c r="CL125" s="21">
        <v>0</v>
      </c>
      <c r="CM125" s="21">
        <v>0</v>
      </c>
      <c r="CN125" s="21">
        <v>0</v>
      </c>
      <c r="CO125" s="21">
        <v>13</v>
      </c>
      <c r="CP125" s="21">
        <v>0.5</v>
      </c>
    </row>
    <row r="126" spans="1:94" s="21" customFormat="1">
      <c r="B126" s="22" t="s">
        <v>89</v>
      </c>
      <c r="D126" s="21">
        <f>D125</f>
        <v>30.669999999999998</v>
      </c>
      <c r="E126" s="21">
        <f t="shared" ref="E126:I126" si="5">E125</f>
        <v>2.81</v>
      </c>
      <c r="F126" s="21">
        <f t="shared" si="5"/>
        <v>31.12</v>
      </c>
      <c r="G126" s="21">
        <f t="shared" si="5"/>
        <v>7.5499999999999989</v>
      </c>
      <c r="H126" s="21">
        <f t="shared" si="5"/>
        <v>146.94999999999999</v>
      </c>
      <c r="I126" s="21">
        <f t="shared" si="5"/>
        <v>967.80453638095264</v>
      </c>
      <c r="J126" s="21">
        <v>16.23</v>
      </c>
      <c r="K126" s="21">
        <v>4.55</v>
      </c>
      <c r="L126" s="21">
        <v>0</v>
      </c>
      <c r="M126" s="21">
        <v>0</v>
      </c>
      <c r="N126" s="21">
        <v>37.07</v>
      </c>
      <c r="O126" s="21">
        <v>63.76</v>
      </c>
      <c r="P126" s="21">
        <v>10.82</v>
      </c>
      <c r="Q126" s="21">
        <v>0</v>
      </c>
      <c r="R126" s="21">
        <v>0</v>
      </c>
      <c r="S126" s="21">
        <v>1.45</v>
      </c>
      <c r="T126" s="21">
        <v>6.8</v>
      </c>
      <c r="U126" s="21">
        <v>621.28</v>
      </c>
      <c r="V126" s="21">
        <v>787.05</v>
      </c>
      <c r="W126" s="21">
        <v>145.12</v>
      </c>
      <c r="X126" s="21">
        <v>94.94</v>
      </c>
      <c r="Y126" s="21">
        <v>268.58999999999997</v>
      </c>
      <c r="Z126" s="21">
        <v>4.3099999999999996</v>
      </c>
      <c r="AA126" s="21">
        <v>120.05</v>
      </c>
      <c r="AB126" s="21">
        <v>10935.08</v>
      </c>
      <c r="AC126" s="21">
        <v>2075.09</v>
      </c>
      <c r="AD126" s="21">
        <v>4.58</v>
      </c>
      <c r="AE126" s="21">
        <v>0.25</v>
      </c>
      <c r="AF126" s="21">
        <v>0.3</v>
      </c>
      <c r="AG126" s="21">
        <v>2.35</v>
      </c>
      <c r="AH126" s="21">
        <v>4.59</v>
      </c>
      <c r="AI126" s="21">
        <v>57.6</v>
      </c>
      <c r="AJ126" s="21">
        <v>0</v>
      </c>
      <c r="AK126" s="21">
        <v>249.27</v>
      </c>
      <c r="AL126" s="21">
        <v>214.31</v>
      </c>
      <c r="AM126" s="21">
        <v>1005</v>
      </c>
      <c r="AN126" s="21">
        <v>557.33000000000004</v>
      </c>
      <c r="AO126" s="21">
        <v>236.9</v>
      </c>
      <c r="AP126" s="21">
        <v>469.49</v>
      </c>
      <c r="AQ126" s="21">
        <v>172.99</v>
      </c>
      <c r="AR126" s="21">
        <v>693.85</v>
      </c>
      <c r="AS126" s="21">
        <v>531.46</v>
      </c>
      <c r="AT126" s="21">
        <v>659.56</v>
      </c>
      <c r="AU126" s="21">
        <v>870.88</v>
      </c>
      <c r="AV126" s="21">
        <v>251.86</v>
      </c>
      <c r="AW126" s="21">
        <v>484.7</v>
      </c>
      <c r="AX126" s="21">
        <v>2887.13</v>
      </c>
      <c r="AY126" s="21">
        <v>1.25</v>
      </c>
      <c r="AZ126" s="21">
        <v>875.41</v>
      </c>
      <c r="BA126" s="21">
        <v>565.72</v>
      </c>
      <c r="BB126" s="21">
        <v>449.53</v>
      </c>
      <c r="BC126" s="21">
        <v>251.42</v>
      </c>
      <c r="BD126" s="21">
        <v>0.85</v>
      </c>
      <c r="BE126" s="21">
        <v>0.22</v>
      </c>
      <c r="BF126" s="21">
        <v>0.17</v>
      </c>
      <c r="BG126" s="21">
        <v>0.44</v>
      </c>
      <c r="BH126" s="21">
        <v>0.55000000000000004</v>
      </c>
      <c r="BI126" s="21">
        <v>1.89</v>
      </c>
      <c r="BJ126" s="21">
        <v>0</v>
      </c>
      <c r="BK126" s="21">
        <v>6.34</v>
      </c>
      <c r="BL126" s="21">
        <v>0</v>
      </c>
      <c r="BM126" s="21">
        <v>2.04</v>
      </c>
      <c r="BN126" s="21">
        <v>0.03</v>
      </c>
      <c r="BO126" s="21">
        <v>0.04</v>
      </c>
      <c r="BP126" s="21">
        <v>0</v>
      </c>
      <c r="BQ126" s="21">
        <v>0.24</v>
      </c>
      <c r="BR126" s="21">
        <v>0.67</v>
      </c>
      <c r="BS126" s="21">
        <v>6.83</v>
      </c>
      <c r="BT126" s="21">
        <v>0</v>
      </c>
      <c r="BU126" s="21">
        <v>0</v>
      </c>
      <c r="BV126" s="21">
        <v>4.1900000000000004</v>
      </c>
      <c r="BW126" s="21">
        <v>7.0000000000000007E-2</v>
      </c>
      <c r="BX126" s="21">
        <v>0</v>
      </c>
      <c r="BY126" s="21">
        <v>0</v>
      </c>
      <c r="BZ126" s="21">
        <v>0</v>
      </c>
      <c r="CA126" s="21">
        <v>0</v>
      </c>
      <c r="CB126" s="21">
        <v>916.02</v>
      </c>
      <c r="CD126" s="21">
        <v>1942.56</v>
      </c>
      <c r="CF126" s="21">
        <v>0</v>
      </c>
      <c r="CG126" s="21">
        <v>0</v>
      </c>
      <c r="CH126" s="21">
        <v>0</v>
      </c>
      <c r="CI126" s="21">
        <v>0</v>
      </c>
      <c r="CJ126" s="21">
        <v>0</v>
      </c>
      <c r="CK126" s="21">
        <v>0</v>
      </c>
      <c r="CL126" s="21">
        <v>0</v>
      </c>
      <c r="CM126" s="21">
        <v>0</v>
      </c>
      <c r="CN126" s="21">
        <v>0</v>
      </c>
      <c r="CO126" s="21">
        <v>13</v>
      </c>
      <c r="CP126" s="21">
        <v>0.5</v>
      </c>
    </row>
    <row r="127" spans="1:94">
      <c r="B127" s="16" t="s">
        <v>138</v>
      </c>
    </row>
    <row r="128" spans="1:94">
      <c r="B128" s="16" t="s">
        <v>91</v>
      </c>
    </row>
    <row r="129" spans="1:94" s="19" customFormat="1" ht="47.25">
      <c r="A129" s="19" t="str">
        <f>"36/1"</f>
        <v>36/1</v>
      </c>
      <c r="B129" s="20" t="s">
        <v>130</v>
      </c>
      <c r="C129" s="19" t="str">
        <f>"100"</f>
        <v>100</v>
      </c>
      <c r="D129" s="19">
        <v>1.1100000000000001</v>
      </c>
      <c r="E129" s="19">
        <v>0</v>
      </c>
      <c r="F129" s="19">
        <v>6.02</v>
      </c>
      <c r="G129" s="19">
        <v>6.02</v>
      </c>
      <c r="H129" s="19">
        <v>12.02</v>
      </c>
      <c r="I129" s="43">
        <v>101.5303716</v>
      </c>
      <c r="J129" s="19">
        <v>0.77</v>
      </c>
      <c r="K129" s="19">
        <v>3.9</v>
      </c>
      <c r="L129" s="19">
        <v>0.77</v>
      </c>
      <c r="M129" s="19">
        <v>0</v>
      </c>
      <c r="N129" s="19">
        <v>9.8000000000000007</v>
      </c>
      <c r="O129" s="19">
        <v>0.23</v>
      </c>
      <c r="P129" s="19">
        <v>1.99</v>
      </c>
      <c r="Q129" s="19">
        <v>0</v>
      </c>
      <c r="R129" s="19">
        <v>0</v>
      </c>
      <c r="S129" s="19">
        <v>0.24</v>
      </c>
      <c r="T129" s="19">
        <v>1.32</v>
      </c>
      <c r="U129" s="19">
        <v>219.15</v>
      </c>
      <c r="V129" s="19">
        <v>223.3</v>
      </c>
      <c r="W129" s="19">
        <v>29.17</v>
      </c>
      <c r="X129" s="19">
        <v>16.22</v>
      </c>
      <c r="Y129" s="19">
        <v>30.62</v>
      </c>
      <c r="Z129" s="19">
        <v>1.38</v>
      </c>
      <c r="AA129" s="19">
        <v>0</v>
      </c>
      <c r="AB129" s="19">
        <v>12.3</v>
      </c>
      <c r="AC129" s="19">
        <v>2.52</v>
      </c>
      <c r="AD129" s="19">
        <v>2.76</v>
      </c>
      <c r="AE129" s="19">
        <v>0.02</v>
      </c>
      <c r="AF129" s="19">
        <v>0.03</v>
      </c>
      <c r="AG129" s="19">
        <v>0.17</v>
      </c>
      <c r="AH129" s="19">
        <v>0.38</v>
      </c>
      <c r="AI129" s="19">
        <v>3.5</v>
      </c>
      <c r="AJ129" s="19">
        <v>0</v>
      </c>
      <c r="AK129" s="19">
        <v>0</v>
      </c>
      <c r="AL129" s="19">
        <v>0</v>
      </c>
      <c r="AM129" s="19">
        <v>49.76</v>
      </c>
      <c r="AN129" s="19">
        <v>66.66</v>
      </c>
      <c r="AO129" s="19">
        <v>14.3</v>
      </c>
      <c r="AP129" s="19">
        <v>38.53</v>
      </c>
      <c r="AQ129" s="19">
        <v>9.51</v>
      </c>
      <c r="AR129" s="19">
        <v>32.65</v>
      </c>
      <c r="AS129" s="19">
        <v>30.87</v>
      </c>
      <c r="AT129" s="19">
        <v>52.01</v>
      </c>
      <c r="AU129" s="19">
        <v>240.5</v>
      </c>
      <c r="AV129" s="19">
        <v>11.02</v>
      </c>
      <c r="AW129" s="19">
        <v>28.88</v>
      </c>
      <c r="AX129" s="19">
        <v>196.14</v>
      </c>
      <c r="AY129" s="19">
        <v>0</v>
      </c>
      <c r="AZ129" s="19">
        <v>34.840000000000003</v>
      </c>
      <c r="BA129" s="19">
        <v>46.4</v>
      </c>
      <c r="BB129" s="19">
        <v>35.450000000000003</v>
      </c>
      <c r="BC129" s="19">
        <v>11.29</v>
      </c>
      <c r="BD129" s="19">
        <v>0</v>
      </c>
      <c r="BE129" s="19">
        <v>0</v>
      </c>
      <c r="BF129" s="19">
        <v>0</v>
      </c>
      <c r="BG129" s="19">
        <v>0</v>
      </c>
      <c r="BH129" s="19">
        <v>0</v>
      </c>
      <c r="BI129" s="19">
        <v>0</v>
      </c>
      <c r="BJ129" s="19">
        <v>0</v>
      </c>
      <c r="BK129" s="19">
        <v>0.36</v>
      </c>
      <c r="BL129" s="19">
        <v>0</v>
      </c>
      <c r="BM129" s="19">
        <v>0.24</v>
      </c>
      <c r="BN129" s="19">
        <v>0.02</v>
      </c>
      <c r="BO129" s="19">
        <v>0.04</v>
      </c>
      <c r="BP129" s="19">
        <v>0</v>
      </c>
      <c r="BQ129" s="19">
        <v>0</v>
      </c>
      <c r="BR129" s="19">
        <v>0</v>
      </c>
      <c r="BS129" s="19">
        <v>1.39</v>
      </c>
      <c r="BT129" s="19">
        <v>0</v>
      </c>
      <c r="BU129" s="19">
        <v>0</v>
      </c>
      <c r="BV129" s="19">
        <v>3.47</v>
      </c>
      <c r="BW129" s="19">
        <v>0</v>
      </c>
      <c r="BX129" s="19">
        <v>0</v>
      </c>
      <c r="BY129" s="19">
        <v>0</v>
      </c>
      <c r="BZ129" s="19">
        <v>0</v>
      </c>
      <c r="CA129" s="19">
        <v>0</v>
      </c>
      <c r="CB129" s="19">
        <v>81.34</v>
      </c>
      <c r="CD129" s="19">
        <v>2.0499999999999998</v>
      </c>
      <c r="CF129" s="19">
        <v>0</v>
      </c>
      <c r="CG129" s="19">
        <v>0</v>
      </c>
      <c r="CH129" s="19">
        <v>0</v>
      </c>
      <c r="CI129" s="19">
        <v>0</v>
      </c>
      <c r="CJ129" s="19">
        <v>0</v>
      </c>
      <c r="CK129" s="19">
        <v>0</v>
      </c>
      <c r="CL129" s="19">
        <v>0</v>
      </c>
      <c r="CM129" s="19">
        <v>0</v>
      </c>
      <c r="CN129" s="19">
        <v>0</v>
      </c>
      <c r="CO129" s="19">
        <v>3</v>
      </c>
      <c r="CP129" s="19">
        <v>0.5</v>
      </c>
    </row>
    <row r="130" spans="1:94" s="19" customFormat="1" ht="31.5">
      <c r="A130" s="19" t="str">
        <f>"16/2"</f>
        <v>16/2</v>
      </c>
      <c r="B130" s="20" t="s">
        <v>118</v>
      </c>
      <c r="C130" s="19" t="str">
        <f>"250"</f>
        <v>250</v>
      </c>
      <c r="D130" s="19">
        <v>6.03</v>
      </c>
      <c r="E130" s="19">
        <v>0</v>
      </c>
      <c r="F130" s="19">
        <v>5.49</v>
      </c>
      <c r="G130" s="19">
        <v>5.49</v>
      </c>
      <c r="H130" s="19">
        <v>23.94</v>
      </c>
      <c r="I130" s="43">
        <v>164.07036000000002</v>
      </c>
      <c r="J130" s="19">
        <v>0.73</v>
      </c>
      <c r="K130" s="19">
        <v>3.25</v>
      </c>
      <c r="L130" s="19">
        <v>0</v>
      </c>
      <c r="M130" s="19">
        <v>0</v>
      </c>
      <c r="N130" s="19">
        <v>3.08</v>
      </c>
      <c r="O130" s="19">
        <v>17.43</v>
      </c>
      <c r="P130" s="19">
        <v>3.43</v>
      </c>
      <c r="Q130" s="19">
        <v>0</v>
      </c>
      <c r="R130" s="19">
        <v>0</v>
      </c>
      <c r="S130" s="19">
        <v>0.18</v>
      </c>
      <c r="T130" s="19">
        <v>1.93</v>
      </c>
      <c r="U130" s="19">
        <v>203.05</v>
      </c>
      <c r="V130" s="19">
        <v>538.30999999999995</v>
      </c>
      <c r="W130" s="19">
        <v>31.39</v>
      </c>
      <c r="X130" s="19">
        <v>36.32</v>
      </c>
      <c r="Y130" s="19">
        <v>87.98</v>
      </c>
      <c r="Z130" s="19">
        <v>2.08</v>
      </c>
      <c r="AA130" s="19">
        <v>0</v>
      </c>
      <c r="AB130" s="19">
        <v>1363.05</v>
      </c>
      <c r="AC130" s="19">
        <v>252.28</v>
      </c>
      <c r="AD130" s="19">
        <v>2.4300000000000002</v>
      </c>
      <c r="AE130" s="19">
        <v>0.23</v>
      </c>
      <c r="AF130" s="19">
        <v>0.08</v>
      </c>
      <c r="AG130" s="19">
        <v>1.22</v>
      </c>
      <c r="AH130" s="19">
        <v>2.75</v>
      </c>
      <c r="AI130" s="19">
        <v>5.65</v>
      </c>
      <c r="AJ130" s="19">
        <v>0</v>
      </c>
      <c r="AK130" s="19">
        <v>197.96</v>
      </c>
      <c r="AL130" s="19">
        <v>213.64</v>
      </c>
      <c r="AM130" s="19">
        <v>359.42</v>
      </c>
      <c r="AN130" s="19">
        <v>345.21</v>
      </c>
      <c r="AO130" s="19">
        <v>47.41</v>
      </c>
      <c r="AP130" s="19">
        <v>193.06</v>
      </c>
      <c r="AQ130" s="19">
        <v>64.19</v>
      </c>
      <c r="AR130" s="19">
        <v>226.87</v>
      </c>
      <c r="AS130" s="19">
        <v>219.77</v>
      </c>
      <c r="AT130" s="19">
        <v>419.77</v>
      </c>
      <c r="AU130" s="19">
        <v>495.91</v>
      </c>
      <c r="AV130" s="19">
        <v>100.47</v>
      </c>
      <c r="AW130" s="19">
        <v>214.87</v>
      </c>
      <c r="AX130" s="19">
        <v>785.46</v>
      </c>
      <c r="AY130" s="19">
        <v>0</v>
      </c>
      <c r="AZ130" s="19">
        <v>151.41</v>
      </c>
      <c r="BA130" s="19">
        <v>184.64</v>
      </c>
      <c r="BB130" s="19">
        <v>155.82</v>
      </c>
      <c r="BC130" s="19">
        <v>58.43</v>
      </c>
      <c r="BD130" s="19">
        <v>0</v>
      </c>
      <c r="BE130" s="19">
        <v>0</v>
      </c>
      <c r="BF130" s="19"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v>0.39</v>
      </c>
      <c r="BL130" s="19">
        <v>0</v>
      </c>
      <c r="BM130" s="19">
        <v>0.28999999999999998</v>
      </c>
      <c r="BN130" s="19">
        <v>0.02</v>
      </c>
      <c r="BO130" s="19">
        <v>0.03</v>
      </c>
      <c r="BP130" s="19">
        <v>0</v>
      </c>
      <c r="BQ130" s="19">
        <v>0</v>
      </c>
      <c r="BR130" s="19">
        <v>0</v>
      </c>
      <c r="BS130" s="19">
        <v>1.33</v>
      </c>
      <c r="BT130" s="19">
        <v>0</v>
      </c>
      <c r="BU130" s="19">
        <v>0</v>
      </c>
      <c r="BV130" s="19">
        <v>3.13</v>
      </c>
      <c r="BW130" s="19">
        <v>0.02</v>
      </c>
      <c r="BX130" s="19">
        <v>0</v>
      </c>
      <c r="BY130" s="19">
        <v>0</v>
      </c>
      <c r="BZ130" s="19">
        <v>0</v>
      </c>
      <c r="CA130" s="19">
        <v>0</v>
      </c>
      <c r="CB130" s="19">
        <v>241.53</v>
      </c>
      <c r="CD130" s="19">
        <v>227.18</v>
      </c>
      <c r="CF130" s="19">
        <v>0</v>
      </c>
      <c r="CG130" s="19">
        <v>0</v>
      </c>
      <c r="CH130" s="19">
        <v>0</v>
      </c>
      <c r="CI130" s="19">
        <v>0</v>
      </c>
      <c r="CJ130" s="19">
        <v>0</v>
      </c>
      <c r="CK130" s="19">
        <v>0</v>
      </c>
      <c r="CL130" s="19">
        <v>0</v>
      </c>
      <c r="CM130" s="19">
        <v>0</v>
      </c>
      <c r="CN130" s="19">
        <v>0</v>
      </c>
      <c r="CO130" s="19">
        <v>0</v>
      </c>
      <c r="CP130" s="19">
        <v>0.5</v>
      </c>
    </row>
    <row r="131" spans="1:94" s="19" customFormat="1" ht="31.5">
      <c r="A131" s="19" t="str">
        <f>"35/8"</f>
        <v>35/8</v>
      </c>
      <c r="B131" s="20" t="s">
        <v>139</v>
      </c>
      <c r="C131" s="19" t="str">
        <f>"230"</f>
        <v>230</v>
      </c>
      <c r="D131" s="19">
        <v>15.09</v>
      </c>
      <c r="E131" s="19">
        <v>10.4</v>
      </c>
      <c r="F131" s="19">
        <v>21.8</v>
      </c>
      <c r="G131" s="19">
        <v>6.18</v>
      </c>
      <c r="H131" s="19">
        <v>40.56</v>
      </c>
      <c r="I131" s="43">
        <v>416.5002467745</v>
      </c>
      <c r="J131" s="19">
        <v>9.7100000000000009</v>
      </c>
      <c r="K131" s="19">
        <v>4.1100000000000003</v>
      </c>
      <c r="L131" s="19">
        <v>0</v>
      </c>
      <c r="M131" s="19">
        <v>0</v>
      </c>
      <c r="N131" s="19">
        <v>3.25</v>
      </c>
      <c r="O131" s="19">
        <v>34.11</v>
      </c>
      <c r="P131" s="19">
        <v>3.2</v>
      </c>
      <c r="Q131" s="19">
        <v>0</v>
      </c>
      <c r="R131" s="19">
        <v>0</v>
      </c>
      <c r="S131" s="19">
        <v>0.45</v>
      </c>
      <c r="T131" s="19">
        <v>3.79</v>
      </c>
      <c r="U131" s="19">
        <v>271.66000000000003</v>
      </c>
      <c r="V131" s="19">
        <v>1026.6199999999999</v>
      </c>
      <c r="W131" s="19">
        <v>30.43</v>
      </c>
      <c r="X131" s="19">
        <v>55.29</v>
      </c>
      <c r="Y131" s="19">
        <v>206.88</v>
      </c>
      <c r="Z131" s="19">
        <v>2.84</v>
      </c>
      <c r="AA131" s="19">
        <v>6.9</v>
      </c>
      <c r="AB131" s="19">
        <v>30.19</v>
      </c>
      <c r="AC131" s="19">
        <v>18.2</v>
      </c>
      <c r="AD131" s="19">
        <v>3.55</v>
      </c>
      <c r="AE131" s="19">
        <v>0.39</v>
      </c>
      <c r="AF131" s="19">
        <v>0.19</v>
      </c>
      <c r="AG131" s="19">
        <v>3.14</v>
      </c>
      <c r="AH131" s="19">
        <v>8.61</v>
      </c>
      <c r="AI131" s="19">
        <v>3.38</v>
      </c>
      <c r="AJ131" s="19">
        <v>0</v>
      </c>
      <c r="AK131" s="19">
        <v>537.64</v>
      </c>
      <c r="AL131" s="19">
        <v>458.06</v>
      </c>
      <c r="AM131" s="19">
        <v>936.76</v>
      </c>
      <c r="AN131" s="19">
        <v>982.66</v>
      </c>
      <c r="AO131" s="19">
        <v>277.12</v>
      </c>
      <c r="AP131" s="19">
        <v>562.88</v>
      </c>
      <c r="AQ131" s="19">
        <v>182.1</v>
      </c>
      <c r="AR131" s="19">
        <v>543.1</v>
      </c>
      <c r="AS131" s="19">
        <v>679.9</v>
      </c>
      <c r="AT131" s="19">
        <v>950.34</v>
      </c>
      <c r="AU131" s="19">
        <v>1080.02</v>
      </c>
      <c r="AV131" s="19">
        <v>437.97</v>
      </c>
      <c r="AW131" s="19">
        <v>588.36</v>
      </c>
      <c r="AX131" s="19">
        <v>2320.21</v>
      </c>
      <c r="AY131" s="19">
        <v>110.56</v>
      </c>
      <c r="AZ131" s="19">
        <v>618.4</v>
      </c>
      <c r="BA131" s="19">
        <v>548.48</v>
      </c>
      <c r="BB131" s="19">
        <v>444.18</v>
      </c>
      <c r="BC131" s="19">
        <v>180.54</v>
      </c>
      <c r="BD131" s="19">
        <v>0</v>
      </c>
      <c r="BE131" s="19">
        <v>0</v>
      </c>
      <c r="BF131" s="19">
        <v>0</v>
      </c>
      <c r="BG131" s="19">
        <v>0</v>
      </c>
      <c r="BH131" s="19">
        <v>0</v>
      </c>
      <c r="BI131" s="19">
        <v>0</v>
      </c>
      <c r="BJ131" s="19">
        <v>0</v>
      </c>
      <c r="BK131" s="19">
        <v>0.42</v>
      </c>
      <c r="BL131" s="19">
        <v>0</v>
      </c>
      <c r="BM131" s="19">
        <v>0.21</v>
      </c>
      <c r="BN131" s="19">
        <v>0.01</v>
      </c>
      <c r="BO131" s="19">
        <v>0.03</v>
      </c>
      <c r="BP131" s="19">
        <v>0</v>
      </c>
      <c r="BQ131" s="19">
        <v>0</v>
      </c>
      <c r="BR131" s="19">
        <v>0.01</v>
      </c>
      <c r="BS131" s="19">
        <v>1.38</v>
      </c>
      <c r="BT131" s="19">
        <v>0</v>
      </c>
      <c r="BU131" s="19">
        <v>0</v>
      </c>
      <c r="BV131" s="19">
        <v>3.3</v>
      </c>
      <c r="BW131" s="19">
        <v>0</v>
      </c>
      <c r="BX131" s="19">
        <v>0</v>
      </c>
      <c r="BY131" s="19">
        <v>0</v>
      </c>
      <c r="BZ131" s="19">
        <v>0</v>
      </c>
      <c r="CA131" s="19">
        <v>0</v>
      </c>
      <c r="CB131" s="19">
        <v>220.11</v>
      </c>
      <c r="CD131" s="19">
        <v>11.93</v>
      </c>
      <c r="CF131" s="19">
        <v>0</v>
      </c>
      <c r="CG131" s="19">
        <v>0</v>
      </c>
      <c r="CH131" s="19">
        <v>0</v>
      </c>
      <c r="CI131" s="19">
        <v>0</v>
      </c>
      <c r="CJ131" s="19">
        <v>0</v>
      </c>
      <c r="CK131" s="19">
        <v>0</v>
      </c>
      <c r="CL131" s="19">
        <v>0</v>
      </c>
      <c r="CM131" s="19">
        <v>0</v>
      </c>
      <c r="CN131" s="19">
        <v>0</v>
      </c>
      <c r="CO131" s="19">
        <v>0</v>
      </c>
      <c r="CP131" s="19">
        <v>0.57999999999999996</v>
      </c>
    </row>
    <row r="132" spans="1:94" s="19" customFormat="1">
      <c r="A132" s="19" t="str">
        <f>"300"</f>
        <v>300</v>
      </c>
      <c r="B132" s="20" t="s">
        <v>140</v>
      </c>
      <c r="C132" s="19" t="str">
        <f>"200"</f>
        <v>200</v>
      </c>
      <c r="D132" s="19">
        <v>0.1</v>
      </c>
      <c r="E132" s="19">
        <v>0</v>
      </c>
      <c r="F132" s="19">
        <v>0.02</v>
      </c>
      <c r="G132" s="19">
        <v>0.02</v>
      </c>
      <c r="H132" s="19">
        <v>14.74</v>
      </c>
      <c r="I132" s="43">
        <v>56.544170000000001</v>
      </c>
      <c r="J132" s="19">
        <v>0</v>
      </c>
      <c r="K132" s="19">
        <v>0</v>
      </c>
      <c r="L132" s="19">
        <v>0</v>
      </c>
      <c r="M132" s="19">
        <v>0</v>
      </c>
      <c r="N132" s="19">
        <v>14.69</v>
      </c>
      <c r="O132" s="19">
        <v>0</v>
      </c>
      <c r="P132" s="19">
        <v>0.05</v>
      </c>
      <c r="Q132" s="19">
        <v>0</v>
      </c>
      <c r="R132" s="19">
        <v>0</v>
      </c>
      <c r="S132" s="19">
        <v>0</v>
      </c>
      <c r="T132" s="19">
        <v>0.04</v>
      </c>
      <c r="U132" s="19">
        <v>0.15</v>
      </c>
      <c r="V132" s="19">
        <v>0.45</v>
      </c>
      <c r="W132" s="19">
        <v>0.44</v>
      </c>
      <c r="X132" s="19">
        <v>0</v>
      </c>
      <c r="Y132" s="19">
        <v>0</v>
      </c>
      <c r="Z132" s="19">
        <v>0.04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0</v>
      </c>
      <c r="AU132" s="19"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v>0</v>
      </c>
      <c r="BB132" s="19">
        <v>0</v>
      </c>
      <c r="BC132" s="19">
        <v>0</v>
      </c>
      <c r="BD132" s="19">
        <v>0</v>
      </c>
      <c r="BE132" s="19">
        <v>0</v>
      </c>
      <c r="BF132" s="19">
        <v>0</v>
      </c>
      <c r="BG132" s="19">
        <v>0</v>
      </c>
      <c r="BH132" s="19">
        <v>0</v>
      </c>
      <c r="BI132" s="19">
        <v>0</v>
      </c>
      <c r="BJ132" s="19">
        <v>0</v>
      </c>
      <c r="BK132" s="19">
        <v>0</v>
      </c>
      <c r="BL132" s="19">
        <v>0</v>
      </c>
      <c r="BM132" s="19">
        <v>0</v>
      </c>
      <c r="BN132" s="19">
        <v>0</v>
      </c>
      <c r="BO132" s="19">
        <v>0</v>
      </c>
      <c r="BP132" s="19">
        <v>0</v>
      </c>
      <c r="BQ132" s="19">
        <v>0</v>
      </c>
      <c r="BR132" s="19">
        <v>0</v>
      </c>
      <c r="BS132" s="19">
        <v>0</v>
      </c>
      <c r="BT132" s="19">
        <v>0</v>
      </c>
      <c r="BU132" s="19">
        <v>0</v>
      </c>
      <c r="BV132" s="19">
        <v>0</v>
      </c>
      <c r="BW132" s="19">
        <v>0</v>
      </c>
      <c r="BX132" s="19">
        <v>0</v>
      </c>
      <c r="BY132" s="19">
        <v>0</v>
      </c>
      <c r="BZ132" s="19">
        <v>0</v>
      </c>
      <c r="CA132" s="19">
        <v>0</v>
      </c>
      <c r="CB132" s="19">
        <v>200.06</v>
      </c>
      <c r="CD132" s="19">
        <v>0</v>
      </c>
      <c r="CF132" s="19">
        <v>0</v>
      </c>
      <c r="CG132" s="19">
        <v>0</v>
      </c>
      <c r="CH132" s="19">
        <v>0</v>
      </c>
      <c r="CI132" s="19">
        <v>0</v>
      </c>
      <c r="CJ132" s="19">
        <v>0</v>
      </c>
      <c r="CK132" s="19">
        <v>0</v>
      </c>
      <c r="CL132" s="19">
        <v>0</v>
      </c>
      <c r="CM132" s="19">
        <v>0</v>
      </c>
      <c r="CN132" s="19">
        <v>0</v>
      </c>
      <c r="CO132" s="19">
        <v>15</v>
      </c>
      <c r="CP132" s="19">
        <v>0</v>
      </c>
    </row>
    <row r="133" spans="1:94" s="19" customFormat="1">
      <c r="A133" s="19" t="str">
        <f>"-"</f>
        <v>-</v>
      </c>
      <c r="B133" s="20" t="s">
        <v>97</v>
      </c>
      <c r="C133" s="19" t="str">
        <f>"50"</f>
        <v>50</v>
      </c>
      <c r="D133" s="19">
        <v>3.3</v>
      </c>
      <c r="E133" s="19">
        <v>0</v>
      </c>
      <c r="F133" s="19">
        <v>0.6</v>
      </c>
      <c r="G133" s="19">
        <v>0.6</v>
      </c>
      <c r="H133" s="19">
        <v>20.85</v>
      </c>
      <c r="I133" s="43">
        <v>96.69</v>
      </c>
      <c r="J133" s="19">
        <v>0.1</v>
      </c>
      <c r="K133" s="19">
        <v>0</v>
      </c>
      <c r="L133" s="19">
        <v>0</v>
      </c>
      <c r="M133" s="19">
        <v>0</v>
      </c>
      <c r="N133" s="19">
        <v>0.6</v>
      </c>
      <c r="O133" s="19">
        <v>16.100000000000001</v>
      </c>
      <c r="P133" s="19">
        <v>4.1500000000000004</v>
      </c>
      <c r="Q133" s="19">
        <v>0</v>
      </c>
      <c r="R133" s="19">
        <v>0</v>
      </c>
      <c r="S133" s="19">
        <v>0.5</v>
      </c>
      <c r="T133" s="19">
        <v>1.25</v>
      </c>
      <c r="U133" s="19">
        <v>305</v>
      </c>
      <c r="V133" s="19">
        <v>122.5</v>
      </c>
      <c r="W133" s="19">
        <v>17.5</v>
      </c>
      <c r="X133" s="19">
        <v>23.5</v>
      </c>
      <c r="Y133" s="19">
        <v>79</v>
      </c>
      <c r="Z133" s="19">
        <v>1.95</v>
      </c>
      <c r="AA133" s="19">
        <v>0</v>
      </c>
      <c r="AB133" s="19">
        <v>2.5</v>
      </c>
      <c r="AC133" s="19">
        <v>0.5</v>
      </c>
      <c r="AD133" s="19">
        <v>0.7</v>
      </c>
      <c r="AE133" s="19">
        <v>0.09</v>
      </c>
      <c r="AF133" s="19">
        <v>0.04</v>
      </c>
      <c r="AG133" s="19">
        <v>0.35</v>
      </c>
      <c r="AH133" s="19">
        <v>1</v>
      </c>
      <c r="AI133" s="19">
        <v>0</v>
      </c>
      <c r="AJ133" s="19">
        <v>0</v>
      </c>
      <c r="AK133" s="19">
        <v>0</v>
      </c>
      <c r="AL133" s="19">
        <v>0</v>
      </c>
      <c r="AM133" s="19">
        <v>213.5</v>
      </c>
      <c r="AN133" s="19">
        <v>111.5</v>
      </c>
      <c r="AO133" s="19">
        <v>46.5</v>
      </c>
      <c r="AP133" s="19">
        <v>99</v>
      </c>
      <c r="AQ133" s="19">
        <v>40</v>
      </c>
      <c r="AR133" s="19">
        <v>185.5</v>
      </c>
      <c r="AS133" s="19">
        <v>148.5</v>
      </c>
      <c r="AT133" s="19">
        <v>145.5</v>
      </c>
      <c r="AU133" s="19">
        <v>232</v>
      </c>
      <c r="AV133" s="19">
        <v>62</v>
      </c>
      <c r="AW133" s="19">
        <v>155</v>
      </c>
      <c r="AX133" s="19">
        <v>764.5</v>
      </c>
      <c r="AY133" s="19">
        <v>0</v>
      </c>
      <c r="AZ133" s="19">
        <v>263</v>
      </c>
      <c r="BA133" s="19">
        <v>145.5</v>
      </c>
      <c r="BB133" s="19">
        <v>90</v>
      </c>
      <c r="BC133" s="19">
        <v>65</v>
      </c>
      <c r="BD133" s="19">
        <v>0</v>
      </c>
      <c r="BE133" s="19">
        <v>0</v>
      </c>
      <c r="BF133" s="19">
        <v>0</v>
      </c>
      <c r="BG133" s="19">
        <v>0</v>
      </c>
      <c r="BH133" s="19">
        <v>0</v>
      </c>
      <c r="BI133" s="19">
        <v>0</v>
      </c>
      <c r="BJ133" s="19">
        <v>0</v>
      </c>
      <c r="BK133" s="19">
        <v>7.0000000000000007E-2</v>
      </c>
      <c r="BL133" s="19">
        <v>0</v>
      </c>
      <c r="BM133" s="19">
        <v>0.01</v>
      </c>
      <c r="BN133" s="19">
        <v>0.01</v>
      </c>
      <c r="BO133" s="19">
        <v>0</v>
      </c>
      <c r="BP133" s="19">
        <v>0</v>
      </c>
      <c r="BQ133" s="19">
        <v>0</v>
      </c>
      <c r="BR133" s="19">
        <v>0.01</v>
      </c>
      <c r="BS133" s="19">
        <v>0.06</v>
      </c>
      <c r="BT133" s="19">
        <v>0</v>
      </c>
      <c r="BU133" s="19">
        <v>0</v>
      </c>
      <c r="BV133" s="19">
        <v>0.24</v>
      </c>
      <c r="BW133" s="19">
        <v>0.04</v>
      </c>
      <c r="BX133" s="19">
        <v>0</v>
      </c>
      <c r="BY133" s="19">
        <v>0</v>
      </c>
      <c r="BZ133" s="19">
        <v>0</v>
      </c>
      <c r="CA133" s="19">
        <v>0</v>
      </c>
      <c r="CB133" s="19">
        <v>23.5</v>
      </c>
      <c r="CD133" s="19">
        <v>0.42</v>
      </c>
      <c r="CF133" s="19">
        <v>0</v>
      </c>
      <c r="CG133" s="19">
        <v>0</v>
      </c>
      <c r="CH133" s="19">
        <v>0</v>
      </c>
      <c r="CI133" s="19">
        <v>0</v>
      </c>
      <c r="CJ133" s="19">
        <v>0</v>
      </c>
      <c r="CK133" s="19">
        <v>0</v>
      </c>
      <c r="CL133" s="19">
        <v>0</v>
      </c>
      <c r="CM133" s="19">
        <v>0</v>
      </c>
      <c r="CN133" s="19">
        <v>0</v>
      </c>
      <c r="CO133" s="19">
        <v>0</v>
      </c>
      <c r="CP133" s="19">
        <v>0</v>
      </c>
    </row>
    <row r="134" spans="1:94" s="17" customFormat="1">
      <c r="A134" s="17" t="str">
        <f>"-"</f>
        <v>-</v>
      </c>
      <c r="B134" s="18" t="s">
        <v>98</v>
      </c>
      <c r="C134" s="17" t="str">
        <f>"50"</f>
        <v>50</v>
      </c>
      <c r="D134" s="17">
        <v>3.31</v>
      </c>
      <c r="E134" s="17">
        <v>0</v>
      </c>
      <c r="F134" s="17">
        <v>0.33</v>
      </c>
      <c r="G134" s="17">
        <v>0.33</v>
      </c>
      <c r="H134" s="17">
        <v>23.45</v>
      </c>
      <c r="I134" s="48">
        <v>111.95049999999999</v>
      </c>
      <c r="J134" s="17">
        <v>0</v>
      </c>
      <c r="K134" s="17">
        <v>0</v>
      </c>
      <c r="L134" s="17">
        <v>0</v>
      </c>
      <c r="M134" s="17">
        <v>0</v>
      </c>
      <c r="N134" s="17">
        <v>0.55000000000000004</v>
      </c>
      <c r="O134" s="17">
        <v>22.8</v>
      </c>
      <c r="P134" s="17">
        <v>0.1</v>
      </c>
      <c r="Q134" s="17">
        <v>0</v>
      </c>
      <c r="R134" s="17">
        <v>0</v>
      </c>
      <c r="S134" s="17">
        <v>0</v>
      </c>
      <c r="T134" s="17">
        <v>0.9</v>
      </c>
      <c r="U134" s="17">
        <v>0</v>
      </c>
      <c r="V134" s="17">
        <v>0</v>
      </c>
      <c r="W134" s="17">
        <v>0</v>
      </c>
      <c r="X134" s="17">
        <v>0</v>
      </c>
      <c r="Y134" s="17">
        <v>0</v>
      </c>
      <c r="Z134" s="17">
        <v>0</v>
      </c>
      <c r="AA134" s="17">
        <v>0</v>
      </c>
      <c r="AB134" s="17">
        <v>0</v>
      </c>
      <c r="AC134" s="17">
        <v>0</v>
      </c>
      <c r="AD134" s="17">
        <v>0</v>
      </c>
      <c r="AE134" s="17">
        <v>0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254.48</v>
      </c>
      <c r="AN134" s="17">
        <v>84.39</v>
      </c>
      <c r="AO134" s="17">
        <v>50.03</v>
      </c>
      <c r="AP134" s="17">
        <v>100.05</v>
      </c>
      <c r="AQ134" s="17">
        <v>37.85</v>
      </c>
      <c r="AR134" s="17">
        <v>180.96</v>
      </c>
      <c r="AS134" s="17">
        <v>112.23</v>
      </c>
      <c r="AT134" s="17">
        <v>156.6</v>
      </c>
      <c r="AU134" s="17">
        <v>129.19999999999999</v>
      </c>
      <c r="AV134" s="17">
        <v>67.86</v>
      </c>
      <c r="AW134" s="17">
        <v>120.06</v>
      </c>
      <c r="AX134" s="17">
        <v>1003.98</v>
      </c>
      <c r="AY134" s="17">
        <v>0</v>
      </c>
      <c r="AZ134" s="17">
        <v>327.12</v>
      </c>
      <c r="BA134" s="17">
        <v>142.25</v>
      </c>
      <c r="BB134" s="17">
        <v>94.4</v>
      </c>
      <c r="BC134" s="17">
        <v>74.819999999999993</v>
      </c>
      <c r="BD134" s="17">
        <v>0</v>
      </c>
      <c r="BE134" s="17">
        <v>0</v>
      </c>
      <c r="BF134" s="17">
        <v>0</v>
      </c>
      <c r="BG134" s="17">
        <v>0</v>
      </c>
      <c r="BH134" s="17">
        <v>0</v>
      </c>
      <c r="BI134" s="17">
        <v>0</v>
      </c>
      <c r="BJ134" s="17">
        <v>0</v>
      </c>
      <c r="BK134" s="17">
        <v>0.04</v>
      </c>
      <c r="BL134" s="17">
        <v>0</v>
      </c>
      <c r="BM134" s="17">
        <v>0</v>
      </c>
      <c r="BN134" s="17">
        <v>0</v>
      </c>
      <c r="BO134" s="17">
        <v>0</v>
      </c>
      <c r="BP134" s="17">
        <v>0</v>
      </c>
      <c r="BQ134" s="17">
        <v>0</v>
      </c>
      <c r="BR134" s="17">
        <v>0</v>
      </c>
      <c r="BS134" s="17">
        <v>0.03</v>
      </c>
      <c r="BT134" s="17">
        <v>0</v>
      </c>
      <c r="BU134" s="17">
        <v>0</v>
      </c>
      <c r="BV134" s="17">
        <v>0.14000000000000001</v>
      </c>
      <c r="BW134" s="17">
        <v>0.01</v>
      </c>
      <c r="BX134" s="17">
        <v>0</v>
      </c>
      <c r="BY134" s="17">
        <v>0</v>
      </c>
      <c r="BZ134" s="17">
        <v>0</v>
      </c>
      <c r="CA134" s="17">
        <v>0</v>
      </c>
      <c r="CB134" s="17">
        <v>19.55</v>
      </c>
      <c r="CD134" s="17">
        <v>0</v>
      </c>
      <c r="CF134" s="17">
        <v>0</v>
      </c>
      <c r="CG134" s="17">
        <v>0</v>
      </c>
      <c r="CH134" s="17">
        <v>0</v>
      </c>
      <c r="CI134" s="17">
        <v>0</v>
      </c>
      <c r="CJ134" s="17">
        <v>0</v>
      </c>
      <c r="CK134" s="17">
        <v>0</v>
      </c>
      <c r="CL134" s="17">
        <v>0</v>
      </c>
      <c r="CM134" s="17">
        <v>0</v>
      </c>
      <c r="CN134" s="17">
        <v>0</v>
      </c>
      <c r="CO134" s="17">
        <v>0</v>
      </c>
      <c r="CP134" s="17">
        <v>0</v>
      </c>
    </row>
    <row r="135" spans="1:94" s="21" customFormat="1">
      <c r="B135" s="22" t="s">
        <v>99</v>
      </c>
      <c r="C135" s="21">
        <v>880</v>
      </c>
      <c r="D135" s="21">
        <v>28.93</v>
      </c>
      <c r="E135" s="21">
        <v>10.4</v>
      </c>
      <c r="F135" s="21">
        <v>34.26</v>
      </c>
      <c r="G135" s="21">
        <v>18.64</v>
      </c>
      <c r="H135" s="21">
        <v>135.57</v>
      </c>
      <c r="I135" s="49">
        <v>947.29</v>
      </c>
      <c r="J135" s="21">
        <v>11.31</v>
      </c>
      <c r="K135" s="21">
        <v>11.26</v>
      </c>
      <c r="L135" s="21">
        <v>0.77</v>
      </c>
      <c r="M135" s="21">
        <v>0</v>
      </c>
      <c r="N135" s="21">
        <v>31.96</v>
      </c>
      <c r="O135" s="21">
        <v>90.67</v>
      </c>
      <c r="P135" s="21">
        <v>12.93</v>
      </c>
      <c r="Q135" s="21">
        <v>0</v>
      </c>
      <c r="R135" s="21">
        <v>0</v>
      </c>
      <c r="S135" s="21">
        <v>1.37</v>
      </c>
      <c r="T135" s="21">
        <v>9.23</v>
      </c>
      <c r="U135" s="21">
        <v>999</v>
      </c>
      <c r="V135" s="21">
        <v>1911.17</v>
      </c>
      <c r="W135" s="21">
        <v>108.93</v>
      </c>
      <c r="X135" s="21">
        <v>131.34</v>
      </c>
      <c r="Y135" s="21">
        <v>404.48</v>
      </c>
      <c r="Z135" s="21">
        <v>8.2899999999999991</v>
      </c>
      <c r="AA135" s="21">
        <v>6.9</v>
      </c>
      <c r="AB135" s="21">
        <v>1408.03</v>
      </c>
      <c r="AC135" s="21">
        <v>273.5</v>
      </c>
      <c r="AD135" s="21">
        <v>9.44</v>
      </c>
      <c r="AE135" s="21">
        <v>0.73</v>
      </c>
      <c r="AF135" s="21">
        <v>0.33</v>
      </c>
      <c r="AG135" s="21">
        <v>4.88</v>
      </c>
      <c r="AH135" s="21">
        <v>12.74</v>
      </c>
      <c r="AI135" s="21">
        <v>12.52</v>
      </c>
      <c r="AJ135" s="21">
        <v>0</v>
      </c>
      <c r="AK135" s="21">
        <v>735.6</v>
      </c>
      <c r="AL135" s="21">
        <v>671.7</v>
      </c>
      <c r="AM135" s="21">
        <v>1813.91</v>
      </c>
      <c r="AN135" s="21">
        <v>1590.42</v>
      </c>
      <c r="AO135" s="21">
        <v>435.36</v>
      </c>
      <c r="AP135" s="21">
        <v>993.52</v>
      </c>
      <c r="AQ135" s="21">
        <v>333.65</v>
      </c>
      <c r="AR135" s="21">
        <v>1169.08</v>
      </c>
      <c r="AS135" s="21">
        <v>1191.27</v>
      </c>
      <c r="AT135" s="21">
        <v>1724.22</v>
      </c>
      <c r="AU135" s="21">
        <v>2177.62</v>
      </c>
      <c r="AV135" s="21">
        <v>679.32</v>
      </c>
      <c r="AW135" s="21">
        <v>1107.17</v>
      </c>
      <c r="AX135" s="21">
        <v>5070.29</v>
      </c>
      <c r="AY135" s="21">
        <v>110.56</v>
      </c>
      <c r="AZ135" s="21">
        <v>1394.77</v>
      </c>
      <c r="BA135" s="21">
        <v>1067.26</v>
      </c>
      <c r="BB135" s="21">
        <v>819.85</v>
      </c>
      <c r="BC135" s="21">
        <v>390.09</v>
      </c>
      <c r="BD135" s="21">
        <v>0</v>
      </c>
      <c r="BE135" s="21">
        <v>0</v>
      </c>
      <c r="BF135" s="21">
        <v>0</v>
      </c>
      <c r="BG135" s="21">
        <v>0</v>
      </c>
      <c r="BH135" s="21">
        <v>0</v>
      </c>
      <c r="BI135" s="21">
        <v>0</v>
      </c>
      <c r="BJ135" s="21">
        <v>0</v>
      </c>
      <c r="BK135" s="21">
        <v>1.29</v>
      </c>
      <c r="BL135" s="21">
        <v>0</v>
      </c>
      <c r="BM135" s="21">
        <v>0.75</v>
      </c>
      <c r="BN135" s="21">
        <v>0.06</v>
      </c>
      <c r="BO135" s="21">
        <v>0.11</v>
      </c>
      <c r="BP135" s="21">
        <v>0</v>
      </c>
      <c r="BQ135" s="21">
        <v>0</v>
      </c>
      <c r="BR135" s="21">
        <v>0.02</v>
      </c>
      <c r="BS135" s="21">
        <v>4.1900000000000004</v>
      </c>
      <c r="BT135" s="21">
        <v>0</v>
      </c>
      <c r="BU135" s="21">
        <v>0</v>
      </c>
      <c r="BV135" s="21">
        <v>10.27</v>
      </c>
      <c r="BW135" s="21">
        <v>0.08</v>
      </c>
      <c r="BX135" s="21">
        <v>0</v>
      </c>
      <c r="BY135" s="21">
        <v>0</v>
      </c>
      <c r="BZ135" s="21">
        <v>0</v>
      </c>
      <c r="CA135" s="21">
        <v>0</v>
      </c>
      <c r="CB135" s="21">
        <v>786.09</v>
      </c>
      <c r="CC135" s="21">
        <f>$I$135/$I$136*100</f>
        <v>100</v>
      </c>
      <c r="CD135" s="21">
        <v>241.57</v>
      </c>
      <c r="CF135" s="21">
        <v>0</v>
      </c>
      <c r="CG135" s="21">
        <v>0</v>
      </c>
      <c r="CH135" s="21">
        <v>0</v>
      </c>
      <c r="CI135" s="21">
        <v>0</v>
      </c>
      <c r="CJ135" s="21">
        <v>0</v>
      </c>
      <c r="CK135" s="21">
        <v>0</v>
      </c>
      <c r="CL135" s="21">
        <v>0</v>
      </c>
      <c r="CM135" s="21">
        <v>0</v>
      </c>
      <c r="CN135" s="21">
        <v>0</v>
      </c>
      <c r="CO135" s="21">
        <v>18</v>
      </c>
      <c r="CP135" s="21">
        <v>1.58</v>
      </c>
    </row>
    <row r="136" spans="1:94" s="21" customFormat="1">
      <c r="B136" s="22" t="s">
        <v>89</v>
      </c>
      <c r="D136" s="21">
        <v>28.93</v>
      </c>
      <c r="E136" s="21">
        <v>10.4</v>
      </c>
      <c r="F136" s="21">
        <v>34.26</v>
      </c>
      <c r="G136" s="21">
        <v>18.64</v>
      </c>
      <c r="H136" s="21">
        <v>135.57</v>
      </c>
      <c r="I136" s="49">
        <v>947.29</v>
      </c>
      <c r="J136" s="21">
        <v>11.31</v>
      </c>
      <c r="K136" s="21">
        <v>11.26</v>
      </c>
      <c r="L136" s="21">
        <v>0.77</v>
      </c>
      <c r="M136" s="21">
        <v>0</v>
      </c>
      <c r="N136" s="21">
        <v>31.96</v>
      </c>
      <c r="O136" s="21">
        <v>90.67</v>
      </c>
      <c r="P136" s="21">
        <v>12.93</v>
      </c>
      <c r="Q136" s="21">
        <v>0</v>
      </c>
      <c r="R136" s="21">
        <v>0</v>
      </c>
      <c r="S136" s="21">
        <v>1.37</v>
      </c>
      <c r="T136" s="21">
        <v>9.23</v>
      </c>
      <c r="U136" s="21">
        <v>999</v>
      </c>
      <c r="V136" s="21">
        <v>1911.17</v>
      </c>
      <c r="W136" s="21">
        <v>108.93</v>
      </c>
      <c r="X136" s="21">
        <v>131.34</v>
      </c>
      <c r="Y136" s="21">
        <v>404.48</v>
      </c>
      <c r="Z136" s="21">
        <v>8.2899999999999991</v>
      </c>
      <c r="AA136" s="21">
        <v>6.9</v>
      </c>
      <c r="AB136" s="21">
        <v>1408.03</v>
      </c>
      <c r="AC136" s="21">
        <v>273.5</v>
      </c>
      <c r="AD136" s="21">
        <v>9.44</v>
      </c>
      <c r="AE136" s="21">
        <v>0.73</v>
      </c>
      <c r="AF136" s="21">
        <v>0.33</v>
      </c>
      <c r="AG136" s="21">
        <v>4.88</v>
      </c>
      <c r="AH136" s="21">
        <v>12.74</v>
      </c>
      <c r="AI136" s="21">
        <v>12.52</v>
      </c>
      <c r="AJ136" s="21">
        <v>0</v>
      </c>
      <c r="AK136" s="21">
        <v>735.6</v>
      </c>
      <c r="AL136" s="21">
        <v>671.7</v>
      </c>
      <c r="AM136" s="21">
        <v>1813.91</v>
      </c>
      <c r="AN136" s="21">
        <v>1590.42</v>
      </c>
      <c r="AO136" s="21">
        <v>435.36</v>
      </c>
      <c r="AP136" s="21">
        <v>993.52</v>
      </c>
      <c r="AQ136" s="21">
        <v>333.65</v>
      </c>
      <c r="AR136" s="21">
        <v>1169.08</v>
      </c>
      <c r="AS136" s="21">
        <v>1191.27</v>
      </c>
      <c r="AT136" s="21">
        <v>1724.22</v>
      </c>
      <c r="AU136" s="21">
        <v>2177.62</v>
      </c>
      <c r="AV136" s="21">
        <v>679.32</v>
      </c>
      <c r="AW136" s="21">
        <v>1107.17</v>
      </c>
      <c r="AX136" s="21">
        <v>5070.29</v>
      </c>
      <c r="AY136" s="21">
        <v>110.56</v>
      </c>
      <c r="AZ136" s="21">
        <v>1394.77</v>
      </c>
      <c r="BA136" s="21">
        <v>1067.26</v>
      </c>
      <c r="BB136" s="21">
        <v>819.85</v>
      </c>
      <c r="BC136" s="21">
        <v>390.09</v>
      </c>
      <c r="BD136" s="21">
        <v>0</v>
      </c>
      <c r="BE136" s="21">
        <v>0</v>
      </c>
      <c r="BF136" s="21">
        <v>0</v>
      </c>
      <c r="BG136" s="21">
        <v>0</v>
      </c>
      <c r="BH136" s="21">
        <v>0</v>
      </c>
      <c r="BI136" s="21">
        <v>0</v>
      </c>
      <c r="BJ136" s="21">
        <v>0</v>
      </c>
      <c r="BK136" s="21">
        <v>1.29</v>
      </c>
      <c r="BL136" s="21">
        <v>0</v>
      </c>
      <c r="BM136" s="21">
        <v>0.75</v>
      </c>
      <c r="BN136" s="21">
        <v>0.06</v>
      </c>
      <c r="BO136" s="21">
        <v>0.11</v>
      </c>
      <c r="BP136" s="21">
        <v>0</v>
      </c>
      <c r="BQ136" s="21">
        <v>0</v>
      </c>
      <c r="BR136" s="21">
        <v>0.02</v>
      </c>
      <c r="BS136" s="21">
        <v>4.1900000000000004</v>
      </c>
      <c r="BT136" s="21">
        <v>0</v>
      </c>
      <c r="BU136" s="21">
        <v>0</v>
      </c>
      <c r="BV136" s="21">
        <v>10.27</v>
      </c>
      <c r="BW136" s="21">
        <v>0.08</v>
      </c>
      <c r="BX136" s="21">
        <v>0</v>
      </c>
      <c r="BY136" s="21">
        <v>0</v>
      </c>
      <c r="BZ136" s="21">
        <v>0</v>
      </c>
      <c r="CA136" s="21">
        <v>0</v>
      </c>
      <c r="CB136" s="21">
        <v>786.09</v>
      </c>
      <c r="CD136" s="21">
        <v>241.57</v>
      </c>
      <c r="CF136" s="21">
        <v>0</v>
      </c>
      <c r="CG136" s="21">
        <v>0</v>
      </c>
      <c r="CH136" s="21">
        <v>0</v>
      </c>
      <c r="CI136" s="21">
        <v>0</v>
      </c>
      <c r="CJ136" s="21">
        <v>0</v>
      </c>
      <c r="CK136" s="21">
        <v>0</v>
      </c>
      <c r="CL136" s="21">
        <v>0</v>
      </c>
      <c r="CM136" s="21">
        <v>0</v>
      </c>
      <c r="CN136" s="21">
        <v>0</v>
      </c>
      <c r="CO136" s="21">
        <v>18</v>
      </c>
      <c r="CP136" s="21">
        <v>1.58</v>
      </c>
    </row>
    <row r="137" spans="1:94">
      <c r="B137" s="16" t="s">
        <v>141</v>
      </c>
    </row>
    <row r="138" spans="1:94">
      <c r="B138" s="16" t="s">
        <v>91</v>
      </c>
    </row>
    <row r="139" spans="1:94" s="19" customFormat="1" ht="63">
      <c r="A139" s="19" t="str">
        <f>"42/1"</f>
        <v>42/1</v>
      </c>
      <c r="B139" s="20" t="s">
        <v>121</v>
      </c>
      <c r="C139" s="19" t="str">
        <f>"100"</f>
        <v>100</v>
      </c>
      <c r="D139" s="19">
        <v>3.08</v>
      </c>
      <c r="E139" s="19">
        <v>1.24</v>
      </c>
      <c r="F139" s="19">
        <v>7.25</v>
      </c>
      <c r="G139" s="19">
        <v>6.13</v>
      </c>
      <c r="H139" s="19">
        <v>12.46</v>
      </c>
      <c r="I139" s="43">
        <v>124.13629423999998</v>
      </c>
      <c r="J139" s="19">
        <v>1.1000000000000001</v>
      </c>
      <c r="K139" s="19">
        <v>3.9</v>
      </c>
      <c r="L139" s="19">
        <v>0.75</v>
      </c>
      <c r="M139" s="19">
        <v>0</v>
      </c>
      <c r="N139" s="19">
        <v>2.2200000000000002</v>
      </c>
      <c r="O139" s="19">
        <v>8.18</v>
      </c>
      <c r="P139" s="19">
        <v>2.0499999999999998</v>
      </c>
      <c r="Q139" s="19">
        <v>0</v>
      </c>
      <c r="R139" s="19">
        <v>0</v>
      </c>
      <c r="S139" s="19">
        <v>0.15</v>
      </c>
      <c r="T139" s="19">
        <v>1.54</v>
      </c>
      <c r="U139" s="19">
        <v>276.14999999999998</v>
      </c>
      <c r="V139" s="19">
        <v>341.67</v>
      </c>
      <c r="W139" s="19">
        <v>19.690000000000001</v>
      </c>
      <c r="X139" s="19">
        <v>19.02</v>
      </c>
      <c r="Y139" s="19">
        <v>68.209999999999994</v>
      </c>
      <c r="Z139" s="19">
        <v>0.95</v>
      </c>
      <c r="AA139" s="19">
        <v>24.5</v>
      </c>
      <c r="AB139" s="19">
        <v>79.489999999999995</v>
      </c>
      <c r="AC139" s="19">
        <v>38.61</v>
      </c>
      <c r="AD139" s="19">
        <v>2.82</v>
      </c>
      <c r="AE139" s="19">
        <v>0.09</v>
      </c>
      <c r="AF139" s="19">
        <v>0.09</v>
      </c>
      <c r="AG139" s="19">
        <v>0.74</v>
      </c>
      <c r="AH139" s="19">
        <v>1.66</v>
      </c>
      <c r="AI139" s="19">
        <v>6.81</v>
      </c>
      <c r="AJ139" s="19">
        <v>0</v>
      </c>
      <c r="AK139" s="19">
        <v>0</v>
      </c>
      <c r="AL139" s="19">
        <v>0</v>
      </c>
      <c r="AM139" s="19">
        <v>181.27</v>
      </c>
      <c r="AN139" s="19">
        <v>168.97</v>
      </c>
      <c r="AO139" s="19">
        <v>53.17</v>
      </c>
      <c r="AP139" s="19">
        <v>112.71</v>
      </c>
      <c r="AQ139" s="19">
        <v>38.049999999999997</v>
      </c>
      <c r="AR139" s="19">
        <v>113.03</v>
      </c>
      <c r="AS139" s="19">
        <v>129.62</v>
      </c>
      <c r="AT139" s="19">
        <v>233.46</v>
      </c>
      <c r="AU139" s="19">
        <v>257.81</v>
      </c>
      <c r="AV139" s="19">
        <v>54.34</v>
      </c>
      <c r="AW139" s="19">
        <v>96.37</v>
      </c>
      <c r="AX139" s="19">
        <v>362.48</v>
      </c>
      <c r="AY139" s="19">
        <v>1.37</v>
      </c>
      <c r="AZ139" s="19">
        <v>87.24</v>
      </c>
      <c r="BA139" s="19">
        <v>139.99</v>
      </c>
      <c r="BB139" s="19">
        <v>83.65</v>
      </c>
      <c r="BC139" s="19">
        <v>41.66</v>
      </c>
      <c r="BD139" s="19">
        <v>0</v>
      </c>
      <c r="BE139" s="19">
        <v>0</v>
      </c>
      <c r="BF139" s="19">
        <v>0</v>
      </c>
      <c r="BG139" s="19">
        <v>0</v>
      </c>
      <c r="BH139" s="19">
        <v>0</v>
      </c>
      <c r="BI139" s="19">
        <v>0</v>
      </c>
      <c r="BJ139" s="19">
        <v>0</v>
      </c>
      <c r="BK139" s="19">
        <v>0.4</v>
      </c>
      <c r="BL139" s="19">
        <v>0</v>
      </c>
      <c r="BM139" s="19">
        <v>0.25</v>
      </c>
      <c r="BN139" s="19">
        <v>0.02</v>
      </c>
      <c r="BO139" s="19">
        <v>0.04</v>
      </c>
      <c r="BP139" s="19">
        <v>0</v>
      </c>
      <c r="BQ139" s="19">
        <v>0</v>
      </c>
      <c r="BR139" s="19">
        <v>0</v>
      </c>
      <c r="BS139" s="19">
        <v>1.47</v>
      </c>
      <c r="BT139" s="19">
        <v>0</v>
      </c>
      <c r="BU139" s="19">
        <v>0</v>
      </c>
      <c r="BV139" s="19">
        <v>3.51</v>
      </c>
      <c r="BW139" s="19">
        <v>0</v>
      </c>
      <c r="BX139" s="19">
        <v>0</v>
      </c>
      <c r="BY139" s="19">
        <v>0</v>
      </c>
      <c r="BZ139" s="19">
        <v>0</v>
      </c>
      <c r="CA139" s="19">
        <v>0</v>
      </c>
      <c r="CB139" s="19">
        <v>76.599999999999994</v>
      </c>
      <c r="CD139" s="19">
        <v>37.75</v>
      </c>
      <c r="CF139" s="19">
        <v>0</v>
      </c>
      <c r="CG139" s="19">
        <v>0</v>
      </c>
      <c r="CH139" s="19">
        <v>0</v>
      </c>
      <c r="CI139" s="19">
        <v>0</v>
      </c>
      <c r="CJ139" s="19">
        <v>0</v>
      </c>
      <c r="CK139" s="19">
        <v>0</v>
      </c>
      <c r="CL139" s="19">
        <v>0</v>
      </c>
      <c r="CM139" s="19">
        <v>0</v>
      </c>
      <c r="CN139" s="19">
        <v>0</v>
      </c>
      <c r="CO139" s="19">
        <v>0</v>
      </c>
      <c r="CP139" s="19">
        <v>0.5</v>
      </c>
    </row>
    <row r="140" spans="1:94" s="19" customFormat="1">
      <c r="A140" s="19" t="str">
        <f>"9/2"</f>
        <v>9/2</v>
      </c>
      <c r="B140" s="20" t="s">
        <v>142</v>
      </c>
      <c r="C140" s="19" t="str">
        <f>"250"</f>
        <v>250</v>
      </c>
      <c r="D140" s="19">
        <v>1.8</v>
      </c>
      <c r="E140" s="19">
        <v>0.13</v>
      </c>
      <c r="F140" s="19">
        <v>5.32</v>
      </c>
      <c r="G140" s="19">
        <v>5.3</v>
      </c>
      <c r="H140" s="19">
        <v>13.38</v>
      </c>
      <c r="I140" s="43">
        <v>106.41158</v>
      </c>
      <c r="J140" s="19">
        <v>1.28</v>
      </c>
      <c r="K140" s="19">
        <v>3.25</v>
      </c>
      <c r="L140" s="19">
        <v>0</v>
      </c>
      <c r="M140" s="19">
        <v>0</v>
      </c>
      <c r="N140" s="19">
        <v>3.41</v>
      </c>
      <c r="O140" s="19">
        <v>8.25</v>
      </c>
      <c r="P140" s="19">
        <v>1.72</v>
      </c>
      <c r="Q140" s="19">
        <v>0</v>
      </c>
      <c r="R140" s="19">
        <v>0</v>
      </c>
      <c r="S140" s="19">
        <v>0.36</v>
      </c>
      <c r="T140" s="19">
        <v>2.12</v>
      </c>
      <c r="U140" s="19">
        <v>369.75</v>
      </c>
      <c r="V140" s="19">
        <v>381.65</v>
      </c>
      <c r="W140" s="19">
        <v>22.56</v>
      </c>
      <c r="X140" s="19">
        <v>22.72</v>
      </c>
      <c r="Y140" s="19">
        <v>53.57</v>
      </c>
      <c r="Z140" s="19">
        <v>0.8</v>
      </c>
      <c r="AA140" s="19">
        <v>4.5</v>
      </c>
      <c r="AB140" s="19">
        <v>1935.6</v>
      </c>
      <c r="AC140" s="19">
        <v>410.55</v>
      </c>
      <c r="AD140" s="19">
        <v>2.41</v>
      </c>
      <c r="AE140" s="19">
        <v>7.0000000000000007E-2</v>
      </c>
      <c r="AF140" s="19">
        <v>0.05</v>
      </c>
      <c r="AG140" s="19">
        <v>0.82</v>
      </c>
      <c r="AH140" s="19">
        <v>1.44</v>
      </c>
      <c r="AI140" s="19">
        <v>6.11</v>
      </c>
      <c r="AJ140" s="19">
        <v>0</v>
      </c>
      <c r="AK140" s="19">
        <v>0</v>
      </c>
      <c r="AL140" s="19">
        <v>0</v>
      </c>
      <c r="AM140" s="19">
        <v>41.65</v>
      </c>
      <c r="AN140" s="19">
        <v>45.6</v>
      </c>
      <c r="AO140" s="19">
        <v>7.62</v>
      </c>
      <c r="AP140" s="19">
        <v>31.35</v>
      </c>
      <c r="AQ140" s="19">
        <v>14.1</v>
      </c>
      <c r="AR140" s="19">
        <v>31.73</v>
      </c>
      <c r="AS140" s="19">
        <v>41.74</v>
      </c>
      <c r="AT140" s="19">
        <v>104.55</v>
      </c>
      <c r="AU140" s="19">
        <v>64.87</v>
      </c>
      <c r="AV140" s="19">
        <v>12.72</v>
      </c>
      <c r="AW140" s="19">
        <v>28.58</v>
      </c>
      <c r="AX140" s="19">
        <v>168.29</v>
      </c>
      <c r="AY140" s="19">
        <v>0</v>
      </c>
      <c r="AZ140" s="19">
        <v>22.57</v>
      </c>
      <c r="BA140" s="19">
        <v>21.44</v>
      </c>
      <c r="BB140" s="19">
        <v>23.18</v>
      </c>
      <c r="BC140" s="19">
        <v>11</v>
      </c>
      <c r="BD140" s="19">
        <v>0</v>
      </c>
      <c r="BE140" s="19">
        <v>0</v>
      </c>
      <c r="BF140" s="19">
        <v>0</v>
      </c>
      <c r="BG140" s="19">
        <v>0</v>
      </c>
      <c r="BH140" s="19">
        <v>0</v>
      </c>
      <c r="BI140" s="19">
        <v>0</v>
      </c>
      <c r="BJ140" s="19">
        <v>0</v>
      </c>
      <c r="BK140" s="19">
        <v>0.32</v>
      </c>
      <c r="BL140" s="19">
        <v>0</v>
      </c>
      <c r="BM140" s="19">
        <v>0.19</v>
      </c>
      <c r="BN140" s="19">
        <v>0.01</v>
      </c>
      <c r="BO140" s="19">
        <v>0.03</v>
      </c>
      <c r="BP140" s="19">
        <v>0</v>
      </c>
      <c r="BQ140" s="19">
        <v>0</v>
      </c>
      <c r="BR140" s="19">
        <v>0</v>
      </c>
      <c r="BS140" s="19">
        <v>1.1299999999999999</v>
      </c>
      <c r="BT140" s="19">
        <v>0</v>
      </c>
      <c r="BU140" s="19">
        <v>0</v>
      </c>
      <c r="BV140" s="19">
        <v>3.02</v>
      </c>
      <c r="BW140" s="19">
        <v>0</v>
      </c>
      <c r="BX140" s="19">
        <v>0</v>
      </c>
      <c r="BY140" s="19">
        <v>0</v>
      </c>
      <c r="BZ140" s="19">
        <v>0</v>
      </c>
      <c r="CA140" s="19">
        <v>0</v>
      </c>
      <c r="CB140" s="19">
        <v>282.61</v>
      </c>
      <c r="CD140" s="19">
        <v>327.10000000000002</v>
      </c>
      <c r="CF140" s="19">
        <v>0</v>
      </c>
      <c r="CG140" s="19">
        <v>0</v>
      </c>
      <c r="CH140" s="19">
        <v>0</v>
      </c>
      <c r="CI140" s="19">
        <v>0</v>
      </c>
      <c r="CJ140" s="19">
        <v>0</v>
      </c>
      <c r="CK140" s="19">
        <v>0</v>
      </c>
      <c r="CL140" s="19">
        <v>0</v>
      </c>
      <c r="CM140" s="19">
        <v>0</v>
      </c>
      <c r="CN140" s="19">
        <v>0</v>
      </c>
      <c r="CO140" s="19">
        <v>0</v>
      </c>
      <c r="CP140" s="19">
        <v>0.5</v>
      </c>
    </row>
    <row r="141" spans="1:94" s="19" customFormat="1" ht="31.5">
      <c r="A141" s="19" t="str">
        <f>"7/8"</f>
        <v>7/8</v>
      </c>
      <c r="B141" s="20" t="s">
        <v>143</v>
      </c>
      <c r="C141" s="19" t="str">
        <f>"100"</f>
        <v>100</v>
      </c>
      <c r="D141" s="19">
        <v>13.11</v>
      </c>
      <c r="E141" s="19">
        <v>12.28</v>
      </c>
      <c r="F141" s="19">
        <v>34.08</v>
      </c>
      <c r="G141" s="19">
        <v>0.01</v>
      </c>
      <c r="H141" s="19">
        <v>14.31</v>
      </c>
      <c r="I141" s="43">
        <v>370.38775000000004</v>
      </c>
      <c r="J141" s="19">
        <v>12.8</v>
      </c>
      <c r="K141" s="19">
        <v>0.11</v>
      </c>
      <c r="L141" s="19">
        <v>0</v>
      </c>
      <c r="M141" s="19">
        <v>0</v>
      </c>
      <c r="N141" s="19">
        <v>2.82</v>
      </c>
      <c r="O141" s="19">
        <v>0.01</v>
      </c>
      <c r="P141" s="19">
        <v>0.15</v>
      </c>
      <c r="Q141" s="19">
        <v>0</v>
      </c>
      <c r="R141" s="19">
        <v>0</v>
      </c>
      <c r="S141" s="19">
        <v>0.06</v>
      </c>
      <c r="T141" s="19">
        <v>1.81</v>
      </c>
      <c r="U141" s="19">
        <v>298.57</v>
      </c>
      <c r="V141" s="19">
        <v>295.74</v>
      </c>
      <c r="W141" s="19">
        <v>67.12</v>
      </c>
      <c r="X141" s="19">
        <v>25.69</v>
      </c>
      <c r="Y141" s="19">
        <v>172.02</v>
      </c>
      <c r="Z141" s="19">
        <v>1.4</v>
      </c>
      <c r="AA141" s="19">
        <v>25.5</v>
      </c>
      <c r="AB141" s="19">
        <v>17</v>
      </c>
      <c r="AC141" s="19">
        <v>33.5</v>
      </c>
      <c r="AD141" s="19">
        <v>0.38</v>
      </c>
      <c r="AE141" s="19">
        <v>0.31</v>
      </c>
      <c r="AF141" s="19">
        <v>0.16</v>
      </c>
      <c r="AG141" s="19">
        <v>1.82</v>
      </c>
      <c r="AH141" s="19">
        <v>5.08</v>
      </c>
      <c r="AI141" s="19">
        <v>0.35</v>
      </c>
      <c r="AJ141" s="19">
        <v>0</v>
      </c>
      <c r="AK141" s="19">
        <v>710.98</v>
      </c>
      <c r="AL141" s="19">
        <v>616.5</v>
      </c>
      <c r="AM141" s="19">
        <v>950.95</v>
      </c>
      <c r="AN141" s="19">
        <v>1049.23</v>
      </c>
      <c r="AO141" s="19">
        <v>295.88</v>
      </c>
      <c r="AP141" s="19">
        <v>561.02</v>
      </c>
      <c r="AQ141" s="19">
        <v>167.63</v>
      </c>
      <c r="AR141" s="19">
        <v>512.15</v>
      </c>
      <c r="AS141" s="19">
        <v>589.19000000000005</v>
      </c>
      <c r="AT141" s="19">
        <v>669.28</v>
      </c>
      <c r="AU141" s="19">
        <v>1007.43</v>
      </c>
      <c r="AV141" s="19">
        <v>438.67</v>
      </c>
      <c r="AW141" s="19">
        <v>529.34</v>
      </c>
      <c r="AX141" s="19">
        <v>1696.99</v>
      </c>
      <c r="AY141" s="19">
        <v>129.19999999999999</v>
      </c>
      <c r="AZ141" s="19">
        <v>496.28</v>
      </c>
      <c r="BA141" s="19">
        <v>466.93</v>
      </c>
      <c r="BB141" s="19">
        <v>484.6</v>
      </c>
      <c r="BC141" s="19">
        <v>151.91</v>
      </c>
      <c r="BD141" s="19">
        <v>0.13</v>
      </c>
      <c r="BE141" s="19">
        <v>0.06</v>
      </c>
      <c r="BF141" s="19">
        <v>0.03</v>
      </c>
      <c r="BG141" s="19">
        <v>7.0000000000000007E-2</v>
      </c>
      <c r="BH141" s="19">
        <v>0.08</v>
      </c>
      <c r="BI141" s="19">
        <v>0.38</v>
      </c>
      <c r="BJ141" s="19">
        <v>0</v>
      </c>
      <c r="BK141" s="19">
        <v>1.05</v>
      </c>
      <c r="BL141" s="19">
        <v>0</v>
      </c>
      <c r="BM141" s="19">
        <v>0.32</v>
      </c>
      <c r="BN141" s="19">
        <v>0</v>
      </c>
      <c r="BO141" s="19">
        <v>0</v>
      </c>
      <c r="BP141" s="19">
        <v>0</v>
      </c>
      <c r="BQ141" s="19">
        <v>7.0000000000000007E-2</v>
      </c>
      <c r="BR141" s="19">
        <v>0.11</v>
      </c>
      <c r="BS141" s="19">
        <v>0.86</v>
      </c>
      <c r="BT141" s="19">
        <v>0</v>
      </c>
      <c r="BU141" s="19">
        <v>0</v>
      </c>
      <c r="BV141" s="19">
        <v>0.05</v>
      </c>
      <c r="BW141" s="19">
        <v>0</v>
      </c>
      <c r="BX141" s="19">
        <v>0</v>
      </c>
      <c r="BY141" s="19">
        <v>0</v>
      </c>
      <c r="BZ141" s="19">
        <v>0</v>
      </c>
      <c r="CA141" s="19">
        <v>0</v>
      </c>
      <c r="CB141" s="19">
        <v>90.95</v>
      </c>
      <c r="CD141" s="19">
        <v>28.33</v>
      </c>
      <c r="CF141" s="19">
        <v>0</v>
      </c>
      <c r="CG141" s="19">
        <v>0</v>
      </c>
      <c r="CH141" s="19">
        <v>0</v>
      </c>
      <c r="CI141" s="19">
        <v>0</v>
      </c>
      <c r="CJ141" s="19">
        <v>0</v>
      </c>
      <c r="CK141" s="19">
        <v>0</v>
      </c>
      <c r="CL141" s="19">
        <v>0</v>
      </c>
      <c r="CM141" s="19">
        <v>0</v>
      </c>
      <c r="CN141" s="19">
        <v>0</v>
      </c>
      <c r="CO141" s="19">
        <v>0</v>
      </c>
      <c r="CP141" s="19">
        <v>0.6</v>
      </c>
    </row>
    <row r="142" spans="1:94" s="19" customFormat="1" ht="31.5">
      <c r="A142" s="19" t="str">
        <f>"46/3"</f>
        <v>46/3</v>
      </c>
      <c r="B142" s="20" t="s">
        <v>95</v>
      </c>
      <c r="C142" s="19" t="str">
        <f>"180"</f>
        <v>180</v>
      </c>
      <c r="D142" s="19">
        <v>6.36</v>
      </c>
      <c r="E142" s="19">
        <v>0.04</v>
      </c>
      <c r="F142" s="19">
        <v>3.57</v>
      </c>
      <c r="G142" s="19">
        <v>0.8</v>
      </c>
      <c r="H142" s="19">
        <v>40.93</v>
      </c>
      <c r="I142" s="43">
        <v>220.7282094</v>
      </c>
      <c r="J142" s="19">
        <v>2.2400000000000002</v>
      </c>
      <c r="K142" s="19">
        <v>0.1</v>
      </c>
      <c r="L142" s="19">
        <v>0</v>
      </c>
      <c r="M142" s="19">
        <v>0</v>
      </c>
      <c r="N142" s="19">
        <v>1.17</v>
      </c>
      <c r="O142" s="19">
        <v>37.700000000000003</v>
      </c>
      <c r="P142" s="19">
        <v>2.06</v>
      </c>
      <c r="Q142" s="19">
        <v>0</v>
      </c>
      <c r="R142" s="19">
        <v>0</v>
      </c>
      <c r="S142" s="19">
        <v>0</v>
      </c>
      <c r="T142" s="19">
        <v>0.82</v>
      </c>
      <c r="U142" s="19">
        <v>176.71</v>
      </c>
      <c r="V142" s="19">
        <v>67.47</v>
      </c>
      <c r="W142" s="19">
        <v>12.64</v>
      </c>
      <c r="X142" s="19">
        <v>8.61</v>
      </c>
      <c r="Y142" s="19">
        <v>47.79</v>
      </c>
      <c r="Z142" s="19">
        <v>0.87</v>
      </c>
      <c r="AA142" s="19">
        <v>10.8</v>
      </c>
      <c r="AB142" s="19">
        <v>10.8</v>
      </c>
      <c r="AC142" s="19">
        <v>20.25</v>
      </c>
      <c r="AD142" s="19">
        <v>0.96</v>
      </c>
      <c r="AE142" s="19">
        <v>0.08</v>
      </c>
      <c r="AF142" s="19">
        <v>0.02</v>
      </c>
      <c r="AG142" s="19">
        <v>0.59</v>
      </c>
      <c r="AH142" s="19">
        <v>1.78</v>
      </c>
      <c r="AI142" s="19">
        <v>0</v>
      </c>
      <c r="AJ142" s="19">
        <v>0</v>
      </c>
      <c r="AK142" s="19">
        <v>1.78</v>
      </c>
      <c r="AL142" s="19">
        <v>1.73</v>
      </c>
      <c r="AM142" s="19">
        <v>472.07</v>
      </c>
      <c r="AN142" s="19">
        <v>147.44999999999999</v>
      </c>
      <c r="AO142" s="19">
        <v>89.89</v>
      </c>
      <c r="AP142" s="19">
        <v>182.63</v>
      </c>
      <c r="AQ142" s="19">
        <v>59.92</v>
      </c>
      <c r="AR142" s="19">
        <v>292.87</v>
      </c>
      <c r="AS142" s="19">
        <v>193.67</v>
      </c>
      <c r="AT142" s="19">
        <v>233.51</v>
      </c>
      <c r="AU142" s="19">
        <v>200.31</v>
      </c>
      <c r="AV142" s="19">
        <v>117.69</v>
      </c>
      <c r="AW142" s="19">
        <v>204.66</v>
      </c>
      <c r="AX142" s="19">
        <v>1797.43</v>
      </c>
      <c r="AY142" s="19">
        <v>0</v>
      </c>
      <c r="AZ142" s="19">
        <v>566.38</v>
      </c>
      <c r="BA142" s="19">
        <v>293.38</v>
      </c>
      <c r="BB142" s="19">
        <v>147.32</v>
      </c>
      <c r="BC142" s="19">
        <v>116.63</v>
      </c>
      <c r="BD142" s="19">
        <v>0.11</v>
      </c>
      <c r="BE142" s="19">
        <v>0.05</v>
      </c>
      <c r="BF142" s="19">
        <v>0.03</v>
      </c>
      <c r="BG142" s="19">
        <v>0.06</v>
      </c>
      <c r="BH142" s="19">
        <v>7.0000000000000007E-2</v>
      </c>
      <c r="BI142" s="19">
        <v>0.31</v>
      </c>
      <c r="BJ142" s="19">
        <v>0</v>
      </c>
      <c r="BK142" s="19">
        <v>0.97</v>
      </c>
      <c r="BL142" s="19">
        <v>0</v>
      </c>
      <c r="BM142" s="19">
        <v>0.28000000000000003</v>
      </c>
      <c r="BN142" s="19">
        <v>0</v>
      </c>
      <c r="BO142" s="19">
        <v>0</v>
      </c>
      <c r="BP142" s="19">
        <v>0</v>
      </c>
      <c r="BQ142" s="19">
        <v>0.06</v>
      </c>
      <c r="BR142" s="19">
        <v>0.1</v>
      </c>
      <c r="BS142" s="19">
        <v>0.72</v>
      </c>
      <c r="BT142" s="19">
        <v>0</v>
      </c>
      <c r="BU142" s="19">
        <v>0</v>
      </c>
      <c r="BV142" s="19">
        <v>0.28999999999999998</v>
      </c>
      <c r="BW142" s="19">
        <v>0.01</v>
      </c>
      <c r="BX142" s="19">
        <v>0</v>
      </c>
      <c r="BY142" s="19">
        <v>0</v>
      </c>
      <c r="BZ142" s="19">
        <v>0</v>
      </c>
      <c r="CA142" s="19">
        <v>0</v>
      </c>
      <c r="CB142" s="19">
        <v>9.08</v>
      </c>
      <c r="CD142" s="19">
        <v>12.6</v>
      </c>
      <c r="CF142" s="19">
        <v>0</v>
      </c>
      <c r="CG142" s="19">
        <v>0</v>
      </c>
      <c r="CH142" s="19">
        <v>0</v>
      </c>
      <c r="CI142" s="19">
        <v>0</v>
      </c>
      <c r="CJ142" s="19">
        <v>0</v>
      </c>
      <c r="CK142" s="19">
        <v>0</v>
      </c>
      <c r="CL142" s="19">
        <v>0</v>
      </c>
      <c r="CM142" s="19">
        <v>0</v>
      </c>
      <c r="CN142" s="19">
        <v>0</v>
      </c>
      <c r="CO142" s="19">
        <v>0</v>
      </c>
      <c r="CP142" s="19">
        <v>0.45</v>
      </c>
    </row>
    <row r="143" spans="1:94" s="19" customFormat="1">
      <c r="A143" s="19" t="str">
        <f>"3/10"</f>
        <v>3/10</v>
      </c>
      <c r="B143" s="20" t="s">
        <v>110</v>
      </c>
      <c r="C143" s="19" t="str">
        <f>"200"</f>
        <v>200</v>
      </c>
      <c r="D143" s="19">
        <v>0.35</v>
      </c>
      <c r="E143" s="19">
        <v>0</v>
      </c>
      <c r="F143" s="19">
        <v>0.35</v>
      </c>
      <c r="G143" s="19">
        <v>0.35</v>
      </c>
      <c r="H143" s="19">
        <v>19.940000000000001</v>
      </c>
      <c r="I143" s="43">
        <v>79.958719999999985</v>
      </c>
      <c r="J143" s="19">
        <v>0.09</v>
      </c>
      <c r="K143" s="19">
        <v>0</v>
      </c>
      <c r="L143" s="19">
        <v>0</v>
      </c>
      <c r="M143" s="19">
        <v>0</v>
      </c>
      <c r="N143" s="19">
        <v>17.72</v>
      </c>
      <c r="O143" s="19">
        <v>0.68</v>
      </c>
      <c r="P143" s="19">
        <v>1.54</v>
      </c>
      <c r="Q143" s="19">
        <v>0</v>
      </c>
      <c r="R143" s="19">
        <v>0</v>
      </c>
      <c r="S143" s="19">
        <v>0.72</v>
      </c>
      <c r="T143" s="19">
        <v>0.46</v>
      </c>
      <c r="U143" s="19">
        <v>23.27</v>
      </c>
      <c r="V143" s="19">
        <v>248</v>
      </c>
      <c r="W143" s="19">
        <v>14.26</v>
      </c>
      <c r="X143" s="19">
        <v>7.7</v>
      </c>
      <c r="Y143" s="19">
        <v>9.2100000000000009</v>
      </c>
      <c r="Z143" s="19">
        <v>1.95</v>
      </c>
      <c r="AA143" s="19">
        <v>0</v>
      </c>
      <c r="AB143" s="19">
        <v>24.3</v>
      </c>
      <c r="AC143" s="19">
        <v>4.5</v>
      </c>
      <c r="AD143" s="19">
        <v>0.18</v>
      </c>
      <c r="AE143" s="19">
        <v>0.02</v>
      </c>
      <c r="AF143" s="19">
        <v>0.02</v>
      </c>
      <c r="AG143" s="19">
        <v>0.23</v>
      </c>
      <c r="AH143" s="19">
        <v>0.36</v>
      </c>
      <c r="AI143" s="19">
        <v>3.6</v>
      </c>
      <c r="AJ143" s="19">
        <v>0</v>
      </c>
      <c r="AK143" s="19">
        <v>0</v>
      </c>
      <c r="AL143" s="19">
        <v>0</v>
      </c>
      <c r="AM143" s="19">
        <v>16.760000000000002</v>
      </c>
      <c r="AN143" s="19">
        <v>15.88</v>
      </c>
      <c r="AO143" s="19">
        <v>2.65</v>
      </c>
      <c r="AP143" s="19">
        <v>9.6999999999999993</v>
      </c>
      <c r="AQ143" s="19">
        <v>2.65</v>
      </c>
      <c r="AR143" s="19">
        <v>7.94</v>
      </c>
      <c r="AS143" s="19">
        <v>14.99</v>
      </c>
      <c r="AT143" s="19">
        <v>8.82</v>
      </c>
      <c r="AU143" s="19">
        <v>68.8</v>
      </c>
      <c r="AV143" s="19">
        <v>6.17</v>
      </c>
      <c r="AW143" s="19">
        <v>12.35</v>
      </c>
      <c r="AX143" s="19">
        <v>37.04</v>
      </c>
      <c r="AY143" s="19">
        <v>0</v>
      </c>
      <c r="AZ143" s="19">
        <v>11.47</v>
      </c>
      <c r="BA143" s="19">
        <v>14.11</v>
      </c>
      <c r="BB143" s="19">
        <v>5.29</v>
      </c>
      <c r="BC143" s="19">
        <v>4.41</v>
      </c>
      <c r="BD143" s="19">
        <v>0</v>
      </c>
      <c r="BE143" s="19">
        <v>0</v>
      </c>
      <c r="BF143" s="19">
        <v>0</v>
      </c>
      <c r="BG143" s="19">
        <v>0</v>
      </c>
      <c r="BH143" s="19">
        <v>0</v>
      </c>
      <c r="BI143" s="19">
        <v>0</v>
      </c>
      <c r="BJ143" s="19">
        <v>0</v>
      </c>
      <c r="BK143" s="19">
        <v>0</v>
      </c>
      <c r="BL143" s="19">
        <v>0</v>
      </c>
      <c r="BM143" s="19">
        <v>0</v>
      </c>
      <c r="BN143" s="19">
        <v>0</v>
      </c>
      <c r="BO143" s="19">
        <v>0</v>
      </c>
      <c r="BP143" s="19">
        <v>0</v>
      </c>
      <c r="BQ143" s="19">
        <v>0</v>
      </c>
      <c r="BR143" s="19">
        <v>0</v>
      </c>
      <c r="BS143" s="19">
        <v>0</v>
      </c>
      <c r="BT143" s="19">
        <v>0</v>
      </c>
      <c r="BU143" s="19">
        <v>0</v>
      </c>
      <c r="BV143" s="19">
        <v>0</v>
      </c>
      <c r="BW143" s="19">
        <v>0</v>
      </c>
      <c r="BX143" s="19">
        <v>0</v>
      </c>
      <c r="BY143" s="19">
        <v>0</v>
      </c>
      <c r="BZ143" s="19">
        <v>0</v>
      </c>
      <c r="CA143" s="19">
        <v>0</v>
      </c>
      <c r="CB143" s="19">
        <v>287.68</v>
      </c>
      <c r="CD143" s="19">
        <v>4.05</v>
      </c>
      <c r="CF143" s="19">
        <v>0</v>
      </c>
      <c r="CG143" s="19">
        <v>0</v>
      </c>
      <c r="CH143" s="19">
        <v>0</v>
      </c>
      <c r="CI143" s="19">
        <v>0</v>
      </c>
      <c r="CJ143" s="19">
        <v>0</v>
      </c>
      <c r="CK143" s="19">
        <v>0</v>
      </c>
      <c r="CL143" s="19">
        <v>0</v>
      </c>
      <c r="CM143" s="19">
        <v>0</v>
      </c>
      <c r="CN143" s="19">
        <v>0</v>
      </c>
      <c r="CO143" s="19">
        <v>10</v>
      </c>
      <c r="CP143" s="19">
        <v>0</v>
      </c>
    </row>
    <row r="144" spans="1:94" s="19" customFormat="1">
      <c r="A144" s="19" t="str">
        <f>"-"</f>
        <v>-</v>
      </c>
      <c r="B144" s="20" t="s">
        <v>97</v>
      </c>
      <c r="C144" s="19" t="str">
        <f>"50"</f>
        <v>50</v>
      </c>
      <c r="D144" s="19">
        <v>3.3</v>
      </c>
      <c r="E144" s="19">
        <v>0</v>
      </c>
      <c r="F144" s="19">
        <v>0.6</v>
      </c>
      <c r="G144" s="19">
        <v>0.6</v>
      </c>
      <c r="H144" s="19">
        <v>20.85</v>
      </c>
      <c r="I144" s="43">
        <v>96.69</v>
      </c>
      <c r="J144" s="19">
        <v>0.1</v>
      </c>
      <c r="K144" s="19">
        <v>0</v>
      </c>
      <c r="L144" s="19">
        <v>0</v>
      </c>
      <c r="M144" s="19">
        <v>0</v>
      </c>
      <c r="N144" s="19">
        <v>0.6</v>
      </c>
      <c r="O144" s="19">
        <v>16.100000000000001</v>
      </c>
      <c r="P144" s="19">
        <v>4.1500000000000004</v>
      </c>
      <c r="Q144" s="19">
        <v>0</v>
      </c>
      <c r="R144" s="19">
        <v>0</v>
      </c>
      <c r="S144" s="19">
        <v>0.5</v>
      </c>
      <c r="T144" s="19">
        <v>1.25</v>
      </c>
      <c r="U144" s="19">
        <v>305</v>
      </c>
      <c r="V144" s="19">
        <v>122.5</v>
      </c>
      <c r="W144" s="19">
        <v>17.5</v>
      </c>
      <c r="X144" s="19">
        <v>23.5</v>
      </c>
      <c r="Y144" s="19">
        <v>79</v>
      </c>
      <c r="Z144" s="19">
        <v>1.95</v>
      </c>
      <c r="AA144" s="19">
        <v>0</v>
      </c>
      <c r="AB144" s="19">
        <v>2.5</v>
      </c>
      <c r="AC144" s="19">
        <v>0.5</v>
      </c>
      <c r="AD144" s="19">
        <v>0.7</v>
      </c>
      <c r="AE144" s="19">
        <v>0.09</v>
      </c>
      <c r="AF144" s="19">
        <v>0.04</v>
      </c>
      <c r="AG144" s="19">
        <v>0.35</v>
      </c>
      <c r="AH144" s="19">
        <v>1</v>
      </c>
      <c r="AI144" s="19">
        <v>0</v>
      </c>
      <c r="AJ144" s="19">
        <v>0</v>
      </c>
      <c r="AK144" s="19">
        <v>0</v>
      </c>
      <c r="AL144" s="19">
        <v>0</v>
      </c>
      <c r="AM144" s="19">
        <v>213.5</v>
      </c>
      <c r="AN144" s="19">
        <v>111.5</v>
      </c>
      <c r="AO144" s="19">
        <v>46.5</v>
      </c>
      <c r="AP144" s="19">
        <v>99</v>
      </c>
      <c r="AQ144" s="19">
        <v>40</v>
      </c>
      <c r="AR144" s="19">
        <v>185.5</v>
      </c>
      <c r="AS144" s="19">
        <v>148.5</v>
      </c>
      <c r="AT144" s="19">
        <v>145.5</v>
      </c>
      <c r="AU144" s="19">
        <v>232</v>
      </c>
      <c r="AV144" s="19">
        <v>62</v>
      </c>
      <c r="AW144" s="19">
        <v>155</v>
      </c>
      <c r="AX144" s="19">
        <v>764.5</v>
      </c>
      <c r="AY144" s="19">
        <v>0</v>
      </c>
      <c r="AZ144" s="19">
        <v>263</v>
      </c>
      <c r="BA144" s="19">
        <v>145.5</v>
      </c>
      <c r="BB144" s="19">
        <v>90</v>
      </c>
      <c r="BC144" s="19">
        <v>65</v>
      </c>
      <c r="BD144" s="19">
        <v>0</v>
      </c>
      <c r="BE144" s="19">
        <v>0</v>
      </c>
      <c r="BF144" s="19">
        <v>0</v>
      </c>
      <c r="BG144" s="19">
        <v>0</v>
      </c>
      <c r="BH144" s="19">
        <v>0</v>
      </c>
      <c r="BI144" s="19">
        <v>0</v>
      </c>
      <c r="BJ144" s="19">
        <v>0</v>
      </c>
      <c r="BK144" s="19">
        <v>7.0000000000000007E-2</v>
      </c>
      <c r="BL144" s="19">
        <v>0</v>
      </c>
      <c r="BM144" s="19">
        <v>0.01</v>
      </c>
      <c r="BN144" s="19">
        <v>0.01</v>
      </c>
      <c r="BO144" s="19">
        <v>0</v>
      </c>
      <c r="BP144" s="19">
        <v>0</v>
      </c>
      <c r="BQ144" s="19">
        <v>0</v>
      </c>
      <c r="BR144" s="19">
        <v>0.01</v>
      </c>
      <c r="BS144" s="19">
        <v>0.06</v>
      </c>
      <c r="BT144" s="19">
        <v>0</v>
      </c>
      <c r="BU144" s="19">
        <v>0</v>
      </c>
      <c r="BV144" s="19">
        <v>0.24</v>
      </c>
      <c r="BW144" s="19">
        <v>0.04</v>
      </c>
      <c r="BX144" s="19">
        <v>0</v>
      </c>
      <c r="BY144" s="19">
        <v>0</v>
      </c>
      <c r="BZ144" s="19">
        <v>0</v>
      </c>
      <c r="CA144" s="19">
        <v>0</v>
      </c>
      <c r="CB144" s="19">
        <v>23.5</v>
      </c>
      <c r="CD144" s="19">
        <v>0.42</v>
      </c>
      <c r="CF144" s="19">
        <v>0</v>
      </c>
      <c r="CG144" s="19">
        <v>0</v>
      </c>
      <c r="CH144" s="19">
        <v>0</v>
      </c>
      <c r="CI144" s="19">
        <v>0</v>
      </c>
      <c r="CJ144" s="19">
        <v>0</v>
      </c>
      <c r="CK144" s="19">
        <v>0</v>
      </c>
      <c r="CL144" s="19">
        <v>0</v>
      </c>
      <c r="CM144" s="19">
        <v>0</v>
      </c>
      <c r="CN144" s="19">
        <v>0</v>
      </c>
      <c r="CO144" s="19">
        <v>0</v>
      </c>
      <c r="CP144" s="19">
        <v>0</v>
      </c>
    </row>
    <row r="145" spans="1:94" s="17" customFormat="1">
      <c r="A145" s="17" t="str">
        <f>"-"</f>
        <v>-</v>
      </c>
      <c r="B145" s="18" t="s">
        <v>98</v>
      </c>
      <c r="C145" s="17" t="str">
        <f>"60"</f>
        <v>60</v>
      </c>
      <c r="D145" s="17">
        <v>3.97</v>
      </c>
      <c r="E145" s="17">
        <v>0</v>
      </c>
      <c r="F145" s="17">
        <v>0.39</v>
      </c>
      <c r="G145" s="17">
        <v>0.39</v>
      </c>
      <c r="H145" s="17">
        <v>28.14</v>
      </c>
      <c r="I145" s="48">
        <v>134.34059999999999</v>
      </c>
      <c r="J145" s="17">
        <v>0</v>
      </c>
      <c r="K145" s="17">
        <v>0</v>
      </c>
      <c r="L145" s="17">
        <v>0</v>
      </c>
      <c r="M145" s="17">
        <v>0</v>
      </c>
      <c r="N145" s="17">
        <v>0.66</v>
      </c>
      <c r="O145" s="17">
        <v>27.36</v>
      </c>
      <c r="P145" s="17">
        <v>0.12</v>
      </c>
      <c r="Q145" s="17">
        <v>0</v>
      </c>
      <c r="R145" s="17">
        <v>0</v>
      </c>
      <c r="S145" s="17">
        <v>0</v>
      </c>
      <c r="T145" s="17">
        <v>1.08</v>
      </c>
      <c r="U145" s="17">
        <v>0</v>
      </c>
      <c r="V145" s="17">
        <v>0</v>
      </c>
      <c r="W145" s="17">
        <v>0</v>
      </c>
      <c r="X145" s="17">
        <v>0</v>
      </c>
      <c r="Y145" s="17">
        <v>0</v>
      </c>
      <c r="Z145" s="17">
        <v>0</v>
      </c>
      <c r="AA145" s="17">
        <v>0</v>
      </c>
      <c r="AB145" s="17">
        <v>0</v>
      </c>
      <c r="AC145" s="17">
        <v>0</v>
      </c>
      <c r="AD145" s="17">
        <v>0</v>
      </c>
      <c r="AE145" s="17">
        <v>0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305.37</v>
      </c>
      <c r="AN145" s="17">
        <v>101.27</v>
      </c>
      <c r="AO145" s="17">
        <v>60.03</v>
      </c>
      <c r="AP145" s="17">
        <v>120.06</v>
      </c>
      <c r="AQ145" s="17">
        <v>45.41</v>
      </c>
      <c r="AR145" s="17">
        <v>217.15</v>
      </c>
      <c r="AS145" s="17">
        <v>134.68</v>
      </c>
      <c r="AT145" s="17">
        <v>187.92</v>
      </c>
      <c r="AU145" s="17">
        <v>155.03</v>
      </c>
      <c r="AV145" s="17">
        <v>81.430000000000007</v>
      </c>
      <c r="AW145" s="17">
        <v>144.07</v>
      </c>
      <c r="AX145" s="17">
        <v>1204.78</v>
      </c>
      <c r="AY145" s="17">
        <v>0</v>
      </c>
      <c r="AZ145" s="17">
        <v>392.54</v>
      </c>
      <c r="BA145" s="17">
        <v>170.69</v>
      </c>
      <c r="BB145" s="17">
        <v>113.27</v>
      </c>
      <c r="BC145" s="17">
        <v>89.78</v>
      </c>
      <c r="BD145" s="17">
        <v>0</v>
      </c>
      <c r="BE145" s="17">
        <v>0</v>
      </c>
      <c r="BF145" s="17">
        <v>0</v>
      </c>
      <c r="BG145" s="17">
        <v>0</v>
      </c>
      <c r="BH145" s="17">
        <v>0</v>
      </c>
      <c r="BI145" s="17">
        <v>0</v>
      </c>
      <c r="BJ145" s="17">
        <v>0</v>
      </c>
      <c r="BK145" s="17">
        <v>0.05</v>
      </c>
      <c r="BL145" s="17">
        <v>0</v>
      </c>
      <c r="BM145" s="17">
        <v>0</v>
      </c>
      <c r="BN145" s="17">
        <v>0</v>
      </c>
      <c r="BO145" s="17">
        <v>0</v>
      </c>
      <c r="BP145" s="17">
        <v>0</v>
      </c>
      <c r="BQ145" s="17">
        <v>0</v>
      </c>
      <c r="BR145" s="17">
        <v>0</v>
      </c>
      <c r="BS145" s="17">
        <v>0.04</v>
      </c>
      <c r="BT145" s="17">
        <v>0</v>
      </c>
      <c r="BU145" s="17">
        <v>0</v>
      </c>
      <c r="BV145" s="17">
        <v>0.17</v>
      </c>
      <c r="BW145" s="17">
        <v>0.01</v>
      </c>
      <c r="BX145" s="17">
        <v>0</v>
      </c>
      <c r="BY145" s="17">
        <v>0</v>
      </c>
      <c r="BZ145" s="17">
        <v>0</v>
      </c>
      <c r="CA145" s="17">
        <v>0</v>
      </c>
      <c r="CB145" s="17">
        <v>23.46</v>
      </c>
      <c r="CD145" s="17">
        <v>0</v>
      </c>
      <c r="CF145" s="17">
        <v>0</v>
      </c>
      <c r="CG145" s="17">
        <v>0</v>
      </c>
      <c r="CH145" s="17">
        <v>0</v>
      </c>
      <c r="CI145" s="17">
        <v>0</v>
      </c>
      <c r="CJ145" s="17">
        <v>0</v>
      </c>
      <c r="CK145" s="17">
        <v>0</v>
      </c>
      <c r="CL145" s="17">
        <v>0</v>
      </c>
      <c r="CM145" s="17">
        <v>0</v>
      </c>
      <c r="CN145" s="17">
        <v>0</v>
      </c>
      <c r="CO145" s="17">
        <v>0</v>
      </c>
      <c r="CP145" s="17">
        <v>0</v>
      </c>
    </row>
    <row r="146" spans="1:94" s="21" customFormat="1">
      <c r="B146" s="22" t="s">
        <v>99</v>
      </c>
      <c r="C146" s="21">
        <v>940</v>
      </c>
      <c r="D146" s="21">
        <v>31.97</v>
      </c>
      <c r="E146" s="21">
        <v>13.69</v>
      </c>
      <c r="F146" s="21">
        <v>51.58</v>
      </c>
      <c r="G146" s="21">
        <v>13.58</v>
      </c>
      <c r="H146" s="21">
        <v>150.01</v>
      </c>
      <c r="I146" s="49">
        <v>1132.6500000000001</v>
      </c>
      <c r="J146" s="21">
        <v>17.61</v>
      </c>
      <c r="K146" s="21">
        <v>7.36</v>
      </c>
      <c r="L146" s="21">
        <v>0.75</v>
      </c>
      <c r="M146" s="21">
        <v>0</v>
      </c>
      <c r="N146" s="21">
        <v>28.6</v>
      </c>
      <c r="O146" s="21">
        <v>98.29</v>
      </c>
      <c r="P146" s="21">
        <v>11.79</v>
      </c>
      <c r="Q146" s="21">
        <v>0</v>
      </c>
      <c r="R146" s="21">
        <v>0</v>
      </c>
      <c r="S146" s="21">
        <v>1.78</v>
      </c>
      <c r="T146" s="21">
        <v>9.08</v>
      </c>
      <c r="U146" s="21">
        <v>1449.45</v>
      </c>
      <c r="V146" s="21">
        <v>1457.02</v>
      </c>
      <c r="W146" s="21">
        <v>153.77000000000001</v>
      </c>
      <c r="X146" s="21">
        <v>107.22</v>
      </c>
      <c r="Y146" s="21">
        <v>429.79</v>
      </c>
      <c r="Z146" s="21">
        <v>7.92</v>
      </c>
      <c r="AA146" s="21">
        <v>65.3</v>
      </c>
      <c r="AB146" s="21">
        <v>2069.69</v>
      </c>
      <c r="AC146" s="21">
        <v>507.91</v>
      </c>
      <c r="AD146" s="21">
        <v>7.45</v>
      </c>
      <c r="AE146" s="21">
        <v>0.65</v>
      </c>
      <c r="AF146" s="21">
        <v>0.37</v>
      </c>
      <c r="AG146" s="21">
        <v>4.55</v>
      </c>
      <c r="AH146" s="21">
        <v>11.31</v>
      </c>
      <c r="AI146" s="21">
        <v>16.86</v>
      </c>
      <c r="AJ146" s="21">
        <v>0</v>
      </c>
      <c r="AK146" s="21">
        <v>712.76</v>
      </c>
      <c r="AL146" s="21">
        <v>618.24</v>
      </c>
      <c r="AM146" s="21">
        <v>2181.56</v>
      </c>
      <c r="AN146" s="21">
        <v>1639.9</v>
      </c>
      <c r="AO146" s="21">
        <v>555.73</v>
      </c>
      <c r="AP146" s="21">
        <v>1116.48</v>
      </c>
      <c r="AQ146" s="21">
        <v>367.76</v>
      </c>
      <c r="AR146" s="21">
        <v>1360.37</v>
      </c>
      <c r="AS146" s="21">
        <v>1252.3900000000001</v>
      </c>
      <c r="AT146" s="21">
        <v>1583.04</v>
      </c>
      <c r="AU146" s="21">
        <v>1986.25</v>
      </c>
      <c r="AV146" s="21">
        <v>773.03</v>
      </c>
      <c r="AW146" s="21">
        <v>1170.3800000000001</v>
      </c>
      <c r="AX146" s="21">
        <v>6031.51</v>
      </c>
      <c r="AY146" s="21">
        <v>130.57</v>
      </c>
      <c r="AZ146" s="21">
        <v>1839.48</v>
      </c>
      <c r="BA146" s="21">
        <v>1252.03</v>
      </c>
      <c r="BB146" s="21">
        <v>947.31</v>
      </c>
      <c r="BC146" s="21">
        <v>480.39</v>
      </c>
      <c r="BD146" s="21">
        <v>0.23</v>
      </c>
      <c r="BE146" s="21">
        <v>0.11</v>
      </c>
      <c r="BF146" s="21">
        <v>0.06</v>
      </c>
      <c r="BG146" s="21">
        <v>0.13</v>
      </c>
      <c r="BH146" s="21">
        <v>0.15</v>
      </c>
      <c r="BI146" s="21">
        <v>0.7</v>
      </c>
      <c r="BJ146" s="21">
        <v>0</v>
      </c>
      <c r="BK146" s="21">
        <v>2.85</v>
      </c>
      <c r="BL146" s="21">
        <v>0</v>
      </c>
      <c r="BM146" s="21">
        <v>1.05</v>
      </c>
      <c r="BN146" s="21">
        <v>0.04</v>
      </c>
      <c r="BO146" s="21">
        <v>7.0000000000000007E-2</v>
      </c>
      <c r="BP146" s="21">
        <v>0</v>
      </c>
      <c r="BQ146" s="21">
        <v>0.13</v>
      </c>
      <c r="BR146" s="21">
        <v>0.22</v>
      </c>
      <c r="BS146" s="21">
        <v>4.2699999999999996</v>
      </c>
      <c r="BT146" s="21">
        <v>0</v>
      </c>
      <c r="BU146" s="21">
        <v>0</v>
      </c>
      <c r="BV146" s="21">
        <v>7.28</v>
      </c>
      <c r="BW146" s="21">
        <v>0.06</v>
      </c>
      <c r="BX146" s="21">
        <v>0</v>
      </c>
      <c r="BY146" s="21">
        <v>0</v>
      </c>
      <c r="BZ146" s="21">
        <v>0</v>
      </c>
      <c r="CA146" s="21">
        <v>0</v>
      </c>
      <c r="CB146" s="21">
        <v>793.88</v>
      </c>
      <c r="CC146" s="21">
        <f>$I$146/$I$147*100</f>
        <v>100</v>
      </c>
      <c r="CD146" s="21">
        <v>410.25</v>
      </c>
      <c r="CF146" s="21">
        <v>0</v>
      </c>
      <c r="CG146" s="21">
        <v>0</v>
      </c>
      <c r="CH146" s="21">
        <v>0</v>
      </c>
      <c r="CI146" s="21">
        <v>0</v>
      </c>
      <c r="CJ146" s="21">
        <v>0</v>
      </c>
      <c r="CK146" s="21">
        <v>0</v>
      </c>
      <c r="CL146" s="21">
        <v>0</v>
      </c>
      <c r="CM146" s="21">
        <v>0</v>
      </c>
      <c r="CN146" s="21">
        <v>0</v>
      </c>
      <c r="CO146" s="21">
        <v>10</v>
      </c>
      <c r="CP146" s="21">
        <v>2.0499999999999998</v>
      </c>
    </row>
    <row r="147" spans="1:94" s="21" customFormat="1">
      <c r="B147" s="22" t="s">
        <v>89</v>
      </c>
      <c r="D147" s="21">
        <v>31.97</v>
      </c>
      <c r="E147" s="21">
        <v>13.69</v>
      </c>
      <c r="F147" s="21">
        <v>51.58</v>
      </c>
      <c r="G147" s="21">
        <v>13.58</v>
      </c>
      <c r="H147" s="21">
        <v>150.01</v>
      </c>
      <c r="I147" s="49">
        <v>1132.6500000000001</v>
      </c>
      <c r="J147" s="21">
        <v>17.61</v>
      </c>
      <c r="K147" s="21">
        <v>7.36</v>
      </c>
      <c r="L147" s="21">
        <v>0.75</v>
      </c>
      <c r="M147" s="21">
        <v>0</v>
      </c>
      <c r="N147" s="21">
        <v>28.6</v>
      </c>
      <c r="O147" s="21">
        <v>98.29</v>
      </c>
      <c r="P147" s="21">
        <v>11.79</v>
      </c>
      <c r="Q147" s="21">
        <v>0</v>
      </c>
      <c r="R147" s="21">
        <v>0</v>
      </c>
      <c r="S147" s="21">
        <v>1.78</v>
      </c>
      <c r="T147" s="21">
        <v>9.08</v>
      </c>
      <c r="U147" s="21">
        <v>1449.45</v>
      </c>
      <c r="V147" s="21">
        <v>1457.02</v>
      </c>
      <c r="W147" s="21">
        <v>153.77000000000001</v>
      </c>
      <c r="X147" s="21">
        <v>107.22</v>
      </c>
      <c r="Y147" s="21">
        <v>429.79</v>
      </c>
      <c r="Z147" s="21">
        <v>7.92</v>
      </c>
      <c r="AA147" s="21">
        <v>65.3</v>
      </c>
      <c r="AB147" s="21">
        <v>2069.69</v>
      </c>
      <c r="AC147" s="21">
        <v>507.91</v>
      </c>
      <c r="AD147" s="21">
        <v>7.45</v>
      </c>
      <c r="AE147" s="21">
        <v>0.65</v>
      </c>
      <c r="AF147" s="21">
        <v>0.37</v>
      </c>
      <c r="AG147" s="21">
        <v>4.55</v>
      </c>
      <c r="AH147" s="21">
        <v>11.31</v>
      </c>
      <c r="AI147" s="21">
        <v>16.86</v>
      </c>
      <c r="AJ147" s="21">
        <v>0</v>
      </c>
      <c r="AK147" s="21">
        <v>712.76</v>
      </c>
      <c r="AL147" s="21">
        <v>618.24</v>
      </c>
      <c r="AM147" s="21">
        <v>2181.56</v>
      </c>
      <c r="AN147" s="21">
        <v>1639.9</v>
      </c>
      <c r="AO147" s="21">
        <v>555.73</v>
      </c>
      <c r="AP147" s="21">
        <v>1116.48</v>
      </c>
      <c r="AQ147" s="21">
        <v>367.76</v>
      </c>
      <c r="AR147" s="21">
        <v>1360.37</v>
      </c>
      <c r="AS147" s="21">
        <v>1252.3900000000001</v>
      </c>
      <c r="AT147" s="21">
        <v>1583.04</v>
      </c>
      <c r="AU147" s="21">
        <v>1986.25</v>
      </c>
      <c r="AV147" s="21">
        <v>773.03</v>
      </c>
      <c r="AW147" s="21">
        <v>1170.3800000000001</v>
      </c>
      <c r="AX147" s="21">
        <v>6031.51</v>
      </c>
      <c r="AY147" s="21">
        <v>130.57</v>
      </c>
      <c r="AZ147" s="21">
        <v>1839.48</v>
      </c>
      <c r="BA147" s="21">
        <v>1252.03</v>
      </c>
      <c r="BB147" s="21">
        <v>947.31</v>
      </c>
      <c r="BC147" s="21">
        <v>480.39</v>
      </c>
      <c r="BD147" s="21">
        <v>0.23</v>
      </c>
      <c r="BE147" s="21">
        <v>0.11</v>
      </c>
      <c r="BF147" s="21">
        <v>0.06</v>
      </c>
      <c r="BG147" s="21">
        <v>0.13</v>
      </c>
      <c r="BH147" s="21">
        <v>0.15</v>
      </c>
      <c r="BI147" s="21">
        <v>0.7</v>
      </c>
      <c r="BJ147" s="21">
        <v>0</v>
      </c>
      <c r="BK147" s="21">
        <v>2.85</v>
      </c>
      <c r="BL147" s="21">
        <v>0</v>
      </c>
      <c r="BM147" s="21">
        <v>1.05</v>
      </c>
      <c r="BN147" s="21">
        <v>0.04</v>
      </c>
      <c r="BO147" s="21">
        <v>7.0000000000000007E-2</v>
      </c>
      <c r="BP147" s="21">
        <v>0</v>
      </c>
      <c r="BQ147" s="21">
        <v>0.13</v>
      </c>
      <c r="BR147" s="21">
        <v>0.22</v>
      </c>
      <c r="BS147" s="21">
        <v>4.2699999999999996</v>
      </c>
      <c r="BT147" s="21">
        <v>0</v>
      </c>
      <c r="BU147" s="21">
        <v>0</v>
      </c>
      <c r="BV147" s="21">
        <v>7.28</v>
      </c>
      <c r="BW147" s="21">
        <v>0.06</v>
      </c>
      <c r="BX147" s="21">
        <v>0</v>
      </c>
      <c r="BY147" s="21">
        <v>0</v>
      </c>
      <c r="BZ147" s="21">
        <v>0</v>
      </c>
      <c r="CA147" s="21">
        <v>0</v>
      </c>
      <c r="CB147" s="21">
        <v>793.88</v>
      </c>
      <c r="CD147" s="21">
        <v>410.25</v>
      </c>
      <c r="CF147" s="21">
        <v>0</v>
      </c>
      <c r="CG147" s="21">
        <v>0</v>
      </c>
      <c r="CH147" s="21">
        <v>0</v>
      </c>
      <c r="CI147" s="21">
        <v>0</v>
      </c>
      <c r="CJ147" s="21">
        <v>0</v>
      </c>
      <c r="CK147" s="21">
        <v>0</v>
      </c>
      <c r="CL147" s="21">
        <v>0</v>
      </c>
      <c r="CM147" s="21">
        <v>0</v>
      </c>
      <c r="CN147" s="21">
        <v>0</v>
      </c>
      <c r="CO147" s="21">
        <v>10</v>
      </c>
      <c r="CP147" s="21">
        <v>2.0499999999999998</v>
      </c>
    </row>
    <row r="148" spans="1:94">
      <c r="B148" s="16" t="s">
        <v>144</v>
      </c>
    </row>
    <row r="149" spans="1:94">
      <c r="B149" s="16" t="s">
        <v>91</v>
      </c>
    </row>
    <row r="150" spans="1:94" s="19" customFormat="1">
      <c r="A150" s="19" t="str">
        <f>"28/3"</f>
        <v>28/3</v>
      </c>
      <c r="B150" s="20" t="s">
        <v>145</v>
      </c>
      <c r="C150" s="19" t="str">
        <f>"100"</f>
        <v>100</v>
      </c>
      <c r="D150" s="19">
        <v>5.0999999999999996</v>
      </c>
      <c r="E150" s="19">
        <v>0</v>
      </c>
      <c r="F150" s="19">
        <v>1.29</v>
      </c>
      <c r="G150" s="19">
        <v>1.29</v>
      </c>
      <c r="H150" s="19">
        <v>67.62</v>
      </c>
      <c r="I150" s="43">
        <v>253.52599999999998</v>
      </c>
      <c r="J150" s="19">
        <v>0.1</v>
      </c>
      <c r="K150" s="19">
        <v>0</v>
      </c>
      <c r="L150" s="19">
        <v>0.1</v>
      </c>
      <c r="M150" s="19">
        <v>0</v>
      </c>
      <c r="N150" s="19">
        <v>47.04</v>
      </c>
      <c r="O150" s="19">
        <v>2.94</v>
      </c>
      <c r="P150" s="19">
        <v>17.64</v>
      </c>
      <c r="Q150" s="19">
        <v>0</v>
      </c>
      <c r="R150" s="19">
        <v>0</v>
      </c>
      <c r="S150" s="19">
        <v>1.47</v>
      </c>
      <c r="T150" s="19">
        <v>3.92</v>
      </c>
      <c r="U150" s="19">
        <v>16.66</v>
      </c>
      <c r="V150" s="19">
        <v>1682.66</v>
      </c>
      <c r="W150" s="19">
        <v>156.80000000000001</v>
      </c>
      <c r="X150" s="19">
        <v>102.9</v>
      </c>
      <c r="Y150" s="19">
        <v>143.08000000000001</v>
      </c>
      <c r="Z150" s="19">
        <v>3.14</v>
      </c>
      <c r="AA150" s="19">
        <v>0</v>
      </c>
      <c r="AB150" s="19">
        <v>3430</v>
      </c>
      <c r="AC150" s="19">
        <v>583</v>
      </c>
      <c r="AD150" s="19">
        <v>5.5</v>
      </c>
      <c r="AE150" s="19">
        <v>0.1</v>
      </c>
      <c r="AF150" s="19">
        <v>0.2</v>
      </c>
      <c r="AG150" s="19">
        <v>2.94</v>
      </c>
      <c r="AH150" s="19">
        <v>3.9</v>
      </c>
      <c r="AI150" s="19">
        <v>3.92</v>
      </c>
      <c r="AJ150" s="19">
        <v>0</v>
      </c>
      <c r="AK150" s="19">
        <v>0</v>
      </c>
      <c r="AL150" s="19">
        <v>0</v>
      </c>
      <c r="AM150" s="19">
        <v>7.0000000000000007E-2</v>
      </c>
      <c r="AN150" s="19">
        <v>0.09</v>
      </c>
      <c r="AO150" s="19">
        <v>0.01</v>
      </c>
      <c r="AP150" s="19">
        <v>0.05</v>
      </c>
      <c r="AQ150" s="19">
        <v>0.02</v>
      </c>
      <c r="AR150" s="19">
        <v>0.05</v>
      </c>
      <c r="AS150" s="19">
        <v>0.06</v>
      </c>
      <c r="AT150" s="19">
        <v>0.05</v>
      </c>
      <c r="AU150" s="19">
        <v>0.28999999999999998</v>
      </c>
      <c r="AV150" s="19">
        <v>0.02</v>
      </c>
      <c r="AW150" s="19">
        <v>0.04</v>
      </c>
      <c r="AX150" s="19">
        <v>0.13</v>
      </c>
      <c r="AY150" s="19">
        <v>0</v>
      </c>
      <c r="AZ150" s="19">
        <v>0.08</v>
      </c>
      <c r="BA150" s="19">
        <v>7.0000000000000007E-2</v>
      </c>
      <c r="BB150" s="19">
        <v>0.03</v>
      </c>
      <c r="BC150" s="19">
        <v>0</v>
      </c>
      <c r="BD150" s="19">
        <v>0.1</v>
      </c>
      <c r="BE150" s="19">
        <v>7.0000000000000007E-2</v>
      </c>
      <c r="BF150" s="19">
        <v>0.04</v>
      </c>
      <c r="BG150" s="19">
        <v>0.08</v>
      </c>
      <c r="BH150" s="19">
        <v>0.09</v>
      </c>
      <c r="BI150" s="19">
        <v>0.01</v>
      </c>
      <c r="BJ150" s="19">
        <v>0.03</v>
      </c>
      <c r="BK150" s="19">
        <v>0.01</v>
      </c>
      <c r="BL150" s="19">
        <v>0.02</v>
      </c>
      <c r="BM150" s="19">
        <v>0</v>
      </c>
      <c r="BN150" s="19">
        <v>0.1</v>
      </c>
      <c r="BO150" s="19">
        <v>0</v>
      </c>
      <c r="BP150" s="19">
        <v>0</v>
      </c>
      <c r="BQ150" s="19">
        <v>0</v>
      </c>
      <c r="BR150" s="19">
        <v>0.1</v>
      </c>
      <c r="BS150" s="19">
        <v>7.0000000000000007E-2</v>
      </c>
      <c r="BT150" s="19">
        <v>0</v>
      </c>
      <c r="BU150" s="19">
        <v>0</v>
      </c>
      <c r="BV150" s="19">
        <v>0.03</v>
      </c>
      <c r="BW150" s="19">
        <v>0</v>
      </c>
      <c r="BX150" s="19">
        <v>0.08</v>
      </c>
      <c r="BY150" s="19">
        <v>0</v>
      </c>
      <c r="BZ150" s="19">
        <v>0</v>
      </c>
      <c r="CA150" s="19">
        <v>0</v>
      </c>
      <c r="CB150" s="19">
        <v>20</v>
      </c>
      <c r="CD150" s="19">
        <v>571.66999999999996</v>
      </c>
      <c r="CF150" s="19">
        <v>0</v>
      </c>
      <c r="CG150" s="19">
        <v>0</v>
      </c>
      <c r="CH150" s="19">
        <v>0</v>
      </c>
      <c r="CI150" s="19">
        <v>0</v>
      </c>
      <c r="CJ150" s="19">
        <v>0</v>
      </c>
      <c r="CK150" s="19">
        <v>0</v>
      </c>
      <c r="CL150" s="19">
        <v>0</v>
      </c>
      <c r="CM150" s="19">
        <v>0</v>
      </c>
      <c r="CN150" s="19">
        <v>0</v>
      </c>
      <c r="CO150" s="19">
        <v>0</v>
      </c>
      <c r="CP150" s="19">
        <v>0</v>
      </c>
    </row>
    <row r="151" spans="1:94" s="19" customFormat="1" ht="47.25">
      <c r="A151" s="19" t="str">
        <f>"18/2"</f>
        <v>18/2</v>
      </c>
      <c r="B151" s="20" t="s">
        <v>181</v>
      </c>
      <c r="C151" s="19" t="str">
        <f>"265"</f>
        <v>265</v>
      </c>
      <c r="D151" s="19">
        <v>6.75</v>
      </c>
      <c r="E151" s="19">
        <v>3.77</v>
      </c>
      <c r="F151" s="19">
        <v>5.8</v>
      </c>
      <c r="G151" s="19">
        <v>2.4500000000000002</v>
      </c>
      <c r="H151" s="19">
        <v>23.6</v>
      </c>
      <c r="I151" s="43">
        <v>171.72</v>
      </c>
      <c r="J151" s="19">
        <v>0.35</v>
      </c>
      <c r="K151" s="19">
        <v>1.3</v>
      </c>
      <c r="L151" s="19">
        <v>0</v>
      </c>
      <c r="M151" s="19">
        <v>0</v>
      </c>
      <c r="N151" s="19">
        <v>2.52</v>
      </c>
      <c r="O151" s="19">
        <v>19.170000000000002</v>
      </c>
      <c r="P151" s="19">
        <v>1.9</v>
      </c>
      <c r="Q151" s="19">
        <v>0</v>
      </c>
      <c r="R151" s="19">
        <v>0</v>
      </c>
      <c r="S151" s="19">
        <v>0.19</v>
      </c>
      <c r="T151" s="19">
        <v>1.53</v>
      </c>
      <c r="U151" s="19">
        <v>198.29</v>
      </c>
      <c r="V151" s="19">
        <v>447.64</v>
      </c>
      <c r="W151" s="19">
        <v>19.41</v>
      </c>
      <c r="X151" s="19">
        <v>26.07</v>
      </c>
      <c r="Y151" s="19">
        <v>89.05</v>
      </c>
      <c r="Z151" s="19">
        <v>1.28</v>
      </c>
      <c r="AA151" s="19">
        <v>8.69</v>
      </c>
      <c r="AB151" s="19">
        <v>1308.5999999999999</v>
      </c>
      <c r="AC151" s="19">
        <v>257</v>
      </c>
      <c r="AD151" s="19">
        <v>1.25</v>
      </c>
      <c r="AE151" s="19">
        <v>0.11</v>
      </c>
      <c r="AF151" s="19">
        <v>0.06</v>
      </c>
      <c r="AG151" s="19">
        <v>1.02</v>
      </c>
      <c r="AH151" s="19">
        <v>1.86</v>
      </c>
      <c r="AI151" s="19">
        <v>6.27</v>
      </c>
      <c r="AJ151" s="19">
        <v>0</v>
      </c>
      <c r="AK151" s="19">
        <v>0</v>
      </c>
      <c r="AL151" s="19">
        <v>0</v>
      </c>
      <c r="AM151" s="19">
        <v>156.88999999999999</v>
      </c>
      <c r="AN151" s="19">
        <v>82.08</v>
      </c>
      <c r="AO151" s="19">
        <v>30.25</v>
      </c>
      <c r="AP151" s="19">
        <v>76.44</v>
      </c>
      <c r="AQ151" s="19">
        <v>29.21</v>
      </c>
      <c r="AR151" s="19">
        <v>104.67</v>
      </c>
      <c r="AS151" s="19">
        <v>93.55</v>
      </c>
      <c r="AT151" s="19">
        <v>172.79</v>
      </c>
      <c r="AU151" s="19">
        <v>113.46</v>
      </c>
      <c r="AV151" s="19">
        <v>40.36</v>
      </c>
      <c r="AW151" s="19">
        <v>82.54</v>
      </c>
      <c r="AX151" s="19">
        <v>627.16999999999996</v>
      </c>
      <c r="AY151" s="19">
        <v>0</v>
      </c>
      <c r="AZ151" s="19">
        <v>165.43</v>
      </c>
      <c r="BA151" s="19">
        <v>95.3</v>
      </c>
      <c r="BB151" s="19">
        <v>59.15</v>
      </c>
      <c r="BC151" s="19">
        <v>39.43</v>
      </c>
      <c r="BD151" s="19">
        <v>0</v>
      </c>
      <c r="BE151" s="19">
        <v>0</v>
      </c>
      <c r="BF151" s="19">
        <v>0</v>
      </c>
      <c r="BG151" s="19">
        <v>0</v>
      </c>
      <c r="BH151" s="19">
        <v>0</v>
      </c>
      <c r="BI151" s="19">
        <v>0</v>
      </c>
      <c r="BJ151" s="19">
        <v>0</v>
      </c>
      <c r="BK151" s="19">
        <v>0.2</v>
      </c>
      <c r="BL151" s="19">
        <v>0</v>
      </c>
      <c r="BM151" s="19">
        <v>0.09</v>
      </c>
      <c r="BN151" s="19">
        <v>0.01</v>
      </c>
      <c r="BO151" s="19">
        <v>0.01</v>
      </c>
      <c r="BP151" s="19">
        <v>0</v>
      </c>
      <c r="BQ151" s="19">
        <v>0</v>
      </c>
      <c r="BR151" s="19">
        <v>0</v>
      </c>
      <c r="BS151" s="19">
        <v>0.57999999999999996</v>
      </c>
      <c r="BT151" s="19">
        <v>0</v>
      </c>
      <c r="BU151" s="19">
        <v>0</v>
      </c>
      <c r="BV151" s="19">
        <v>1.28</v>
      </c>
      <c r="BW151" s="19">
        <v>0</v>
      </c>
      <c r="BX151" s="19">
        <v>0</v>
      </c>
      <c r="BY151" s="19">
        <v>0</v>
      </c>
      <c r="BZ151" s="19">
        <v>0</v>
      </c>
      <c r="CA151" s="19">
        <v>0</v>
      </c>
      <c r="CB151" s="19">
        <v>261.05</v>
      </c>
      <c r="CD151" s="19">
        <v>218.1</v>
      </c>
      <c r="CF151" s="19">
        <v>0</v>
      </c>
      <c r="CG151" s="19">
        <v>0</v>
      </c>
      <c r="CH151" s="19">
        <v>0</v>
      </c>
      <c r="CI151" s="19">
        <v>0</v>
      </c>
      <c r="CJ151" s="19">
        <v>0</v>
      </c>
      <c r="CK151" s="19">
        <v>0</v>
      </c>
      <c r="CL151" s="19">
        <v>0</v>
      </c>
      <c r="CM151" s="19">
        <v>0</v>
      </c>
      <c r="CN151" s="19">
        <v>0</v>
      </c>
      <c r="CO151" s="19">
        <v>0</v>
      </c>
      <c r="CP151" s="19">
        <v>0.5</v>
      </c>
    </row>
    <row r="152" spans="1:94" s="19" customFormat="1">
      <c r="A152" s="19" t="str">
        <f>"43"</f>
        <v>43</v>
      </c>
      <c r="B152" s="20" t="s">
        <v>146</v>
      </c>
      <c r="C152" s="19" t="str">
        <f>"100"</f>
        <v>100</v>
      </c>
      <c r="D152" s="19">
        <v>16.43</v>
      </c>
      <c r="E152" s="19">
        <v>15.94</v>
      </c>
      <c r="F152" s="19">
        <v>12.39</v>
      </c>
      <c r="G152" s="19">
        <v>0.22</v>
      </c>
      <c r="H152" s="19">
        <v>15.55</v>
      </c>
      <c r="I152" s="43">
        <v>238.941406</v>
      </c>
      <c r="J152" s="19">
        <v>8.26</v>
      </c>
      <c r="K152" s="19">
        <v>0.35</v>
      </c>
      <c r="L152" s="19">
        <v>0</v>
      </c>
      <c r="M152" s="19">
        <v>0</v>
      </c>
      <c r="N152" s="19">
        <v>1.46</v>
      </c>
      <c r="O152" s="19">
        <v>13.28</v>
      </c>
      <c r="P152" s="19">
        <v>0.82</v>
      </c>
      <c r="Q152" s="19">
        <v>0</v>
      </c>
      <c r="R152" s="19">
        <v>0</v>
      </c>
      <c r="S152" s="19">
        <v>0.03</v>
      </c>
      <c r="T152" s="19">
        <v>5.6</v>
      </c>
      <c r="U152" s="19">
        <v>1606.58</v>
      </c>
      <c r="V152" s="19">
        <v>392.97</v>
      </c>
      <c r="W152" s="19">
        <v>65.650000000000006</v>
      </c>
      <c r="X152" s="19">
        <v>56.01</v>
      </c>
      <c r="Y152" s="19">
        <v>248.52</v>
      </c>
      <c r="Z152" s="19">
        <v>1.22</v>
      </c>
      <c r="AA152" s="19">
        <v>71.760000000000005</v>
      </c>
      <c r="AB152" s="19">
        <v>48.96</v>
      </c>
      <c r="AC152" s="19">
        <v>129.72</v>
      </c>
      <c r="AD152" s="19">
        <v>0.57999999999999996</v>
      </c>
      <c r="AE152" s="19">
        <v>0.09</v>
      </c>
      <c r="AF152" s="19">
        <v>0.15</v>
      </c>
      <c r="AG152" s="19">
        <v>1.23</v>
      </c>
      <c r="AH152" s="19">
        <v>5.32</v>
      </c>
      <c r="AI152" s="19">
        <v>0.63</v>
      </c>
      <c r="AJ152" s="19">
        <v>0</v>
      </c>
      <c r="AK152" s="19">
        <v>154.94999999999999</v>
      </c>
      <c r="AL152" s="19">
        <v>121.45</v>
      </c>
      <c r="AM152" s="19">
        <v>224.36</v>
      </c>
      <c r="AN152" s="19">
        <v>137.44999999999999</v>
      </c>
      <c r="AO152" s="19">
        <v>71.38</v>
      </c>
      <c r="AP152" s="19">
        <v>106.41</v>
      </c>
      <c r="AQ152" s="19">
        <v>41.53</v>
      </c>
      <c r="AR152" s="19">
        <v>134.27000000000001</v>
      </c>
      <c r="AS152" s="19">
        <v>142.96</v>
      </c>
      <c r="AT152" s="19">
        <v>171.98</v>
      </c>
      <c r="AU152" s="19">
        <v>221.79</v>
      </c>
      <c r="AV152" s="19">
        <v>66.83</v>
      </c>
      <c r="AW152" s="19">
        <v>101.24</v>
      </c>
      <c r="AX152" s="19">
        <v>403.99</v>
      </c>
      <c r="AY152" s="19">
        <v>1.32</v>
      </c>
      <c r="AZ152" s="19">
        <v>103.22</v>
      </c>
      <c r="BA152" s="19">
        <v>153.75</v>
      </c>
      <c r="BB152" s="19">
        <v>102.69</v>
      </c>
      <c r="BC152" s="19">
        <v>54.09</v>
      </c>
      <c r="BD152" s="19">
        <v>0.46</v>
      </c>
      <c r="BE152" s="19">
        <v>0.1</v>
      </c>
      <c r="BF152" s="19">
        <v>0.09</v>
      </c>
      <c r="BG152" s="19">
        <v>0.23</v>
      </c>
      <c r="BH152" s="19">
        <v>0.3</v>
      </c>
      <c r="BI152" s="19">
        <v>0.97</v>
      </c>
      <c r="BJ152" s="19">
        <v>0</v>
      </c>
      <c r="BK152" s="19">
        <v>3.07</v>
      </c>
      <c r="BL152" s="19">
        <v>0</v>
      </c>
      <c r="BM152" s="19">
        <v>0.93</v>
      </c>
      <c r="BN152" s="19">
        <v>0</v>
      </c>
      <c r="BO152" s="19">
        <v>0</v>
      </c>
      <c r="BP152" s="19">
        <v>0</v>
      </c>
      <c r="BQ152" s="19">
        <v>0.1</v>
      </c>
      <c r="BR152" s="19">
        <v>0.35</v>
      </c>
      <c r="BS152" s="19">
        <v>2.86</v>
      </c>
      <c r="BT152" s="19">
        <v>0</v>
      </c>
      <c r="BU152" s="19">
        <v>0</v>
      </c>
      <c r="BV152" s="19">
        <v>0.16</v>
      </c>
      <c r="BW152" s="19">
        <v>0.01</v>
      </c>
      <c r="BX152" s="19">
        <v>0</v>
      </c>
      <c r="BY152" s="19">
        <v>0</v>
      </c>
      <c r="BZ152" s="19">
        <v>0</v>
      </c>
      <c r="CA152" s="19">
        <v>0</v>
      </c>
      <c r="CB152" s="19">
        <v>103.58</v>
      </c>
      <c r="CD152" s="19">
        <v>79.92</v>
      </c>
      <c r="CF152" s="19">
        <v>0</v>
      </c>
      <c r="CG152" s="19">
        <v>0</v>
      </c>
      <c r="CH152" s="19">
        <v>0</v>
      </c>
      <c r="CI152" s="19">
        <v>0</v>
      </c>
      <c r="CJ152" s="19">
        <v>0</v>
      </c>
      <c r="CK152" s="19">
        <v>0</v>
      </c>
      <c r="CL152" s="19">
        <v>0</v>
      </c>
      <c r="CM152" s="19">
        <v>0</v>
      </c>
      <c r="CN152" s="19">
        <v>0</v>
      </c>
      <c r="CO152" s="19">
        <v>0</v>
      </c>
      <c r="CP152" s="19">
        <v>4</v>
      </c>
    </row>
    <row r="153" spans="1:94" s="19" customFormat="1">
      <c r="A153" s="19" t="str">
        <f>"3/3"</f>
        <v>3/3</v>
      </c>
      <c r="B153" s="20" t="s">
        <v>109</v>
      </c>
      <c r="C153" s="19" t="str">
        <f>"180"</f>
        <v>180</v>
      </c>
      <c r="D153" s="19">
        <v>3.73</v>
      </c>
      <c r="E153" s="19">
        <v>0.65</v>
      </c>
      <c r="F153" s="19">
        <v>7.78</v>
      </c>
      <c r="G153" s="19">
        <v>1.07</v>
      </c>
      <c r="H153" s="19">
        <v>26.49</v>
      </c>
      <c r="I153" s="43">
        <v>220.42</v>
      </c>
      <c r="J153" s="19">
        <v>2.73</v>
      </c>
      <c r="K153" s="19">
        <v>0.1</v>
      </c>
      <c r="L153" s="19">
        <v>0</v>
      </c>
      <c r="M153" s="19">
        <v>0</v>
      </c>
      <c r="N153" s="19">
        <v>2.58</v>
      </c>
      <c r="O153" s="19">
        <v>21.87</v>
      </c>
      <c r="P153" s="19">
        <v>2.04</v>
      </c>
      <c r="Q153" s="19">
        <v>0</v>
      </c>
      <c r="R153" s="19">
        <v>0</v>
      </c>
      <c r="S153" s="19">
        <v>0.35</v>
      </c>
      <c r="T153" s="19">
        <v>2.27</v>
      </c>
      <c r="U153" s="19">
        <v>93.41</v>
      </c>
      <c r="V153" s="19">
        <v>763.51</v>
      </c>
      <c r="W153" s="19">
        <v>40.75</v>
      </c>
      <c r="X153" s="19">
        <v>36.42</v>
      </c>
      <c r="Y153" s="19">
        <v>104.19</v>
      </c>
      <c r="Z153" s="19">
        <v>1.35</v>
      </c>
      <c r="AA153" s="19">
        <v>22.5</v>
      </c>
      <c r="AB153" s="19">
        <v>40.93</v>
      </c>
      <c r="AC153" s="19">
        <v>30.06</v>
      </c>
      <c r="AD153" s="19">
        <v>0.21</v>
      </c>
      <c r="AE153" s="19">
        <v>0.14000000000000001</v>
      </c>
      <c r="AF153" s="19">
        <v>0.12</v>
      </c>
      <c r="AG153" s="19">
        <v>1.6</v>
      </c>
      <c r="AH153" s="19">
        <v>3.11</v>
      </c>
      <c r="AI153" s="19">
        <v>6.54</v>
      </c>
      <c r="AJ153" s="19">
        <v>0</v>
      </c>
      <c r="AK153" s="19">
        <v>36.64</v>
      </c>
      <c r="AL153" s="19">
        <v>36.17</v>
      </c>
      <c r="AM153" s="19">
        <v>139.19</v>
      </c>
      <c r="AN153" s="19">
        <v>141.72</v>
      </c>
      <c r="AO153" s="19">
        <v>31.93</v>
      </c>
      <c r="AP153" s="19">
        <v>91.36</v>
      </c>
      <c r="AQ153" s="19">
        <v>41.81</v>
      </c>
      <c r="AR153" s="19">
        <v>96.1</v>
      </c>
      <c r="AS153" s="19">
        <v>90.8</v>
      </c>
      <c r="AT153" s="19">
        <v>247.35</v>
      </c>
      <c r="AU153" s="19">
        <v>110.17</v>
      </c>
      <c r="AV153" s="19">
        <v>23.04</v>
      </c>
      <c r="AW153" s="19">
        <v>64.13</v>
      </c>
      <c r="AX153" s="19">
        <v>344.65</v>
      </c>
      <c r="AY153" s="19">
        <v>0</v>
      </c>
      <c r="AZ153" s="19">
        <v>48.22</v>
      </c>
      <c r="BA153" s="19">
        <v>43.86</v>
      </c>
      <c r="BB153" s="19">
        <v>87.3</v>
      </c>
      <c r="BC153" s="19">
        <v>25.99</v>
      </c>
      <c r="BD153" s="19">
        <v>0.11</v>
      </c>
      <c r="BE153" s="19">
        <v>0.05</v>
      </c>
      <c r="BF153" s="19">
        <v>0.03</v>
      </c>
      <c r="BG153" s="19">
        <v>0.06</v>
      </c>
      <c r="BH153" s="19">
        <v>7.0000000000000007E-2</v>
      </c>
      <c r="BI153" s="19">
        <v>0.34</v>
      </c>
      <c r="BJ153" s="19">
        <v>0</v>
      </c>
      <c r="BK153" s="19">
        <v>1.05</v>
      </c>
      <c r="BL153" s="19">
        <v>0</v>
      </c>
      <c r="BM153" s="19">
        <v>0.31</v>
      </c>
      <c r="BN153" s="19">
        <v>0</v>
      </c>
      <c r="BO153" s="19">
        <v>0</v>
      </c>
      <c r="BP153" s="19">
        <v>0</v>
      </c>
      <c r="BQ153" s="19">
        <v>7.0000000000000007E-2</v>
      </c>
      <c r="BR153" s="19">
        <v>0.11</v>
      </c>
      <c r="BS153" s="19">
        <v>1.02</v>
      </c>
      <c r="BT153" s="19">
        <v>0</v>
      </c>
      <c r="BU153" s="19">
        <v>0</v>
      </c>
      <c r="BV153" s="19">
        <v>0.17</v>
      </c>
      <c r="BW153" s="19">
        <v>0</v>
      </c>
      <c r="BX153" s="19">
        <v>0</v>
      </c>
      <c r="BY153" s="19">
        <v>0</v>
      </c>
      <c r="BZ153" s="19">
        <v>0</v>
      </c>
      <c r="CA153" s="19">
        <v>0</v>
      </c>
      <c r="CB153" s="19">
        <v>148.35</v>
      </c>
      <c r="CD153" s="19">
        <v>29.32</v>
      </c>
      <c r="CF153" s="19">
        <v>0</v>
      </c>
      <c r="CG153" s="19">
        <v>0</v>
      </c>
      <c r="CH153" s="19">
        <v>0</v>
      </c>
      <c r="CI153" s="19">
        <v>0</v>
      </c>
      <c r="CJ153" s="19">
        <v>0</v>
      </c>
      <c r="CK153" s="19">
        <v>0</v>
      </c>
      <c r="CL153" s="19">
        <v>0</v>
      </c>
      <c r="CM153" s="19">
        <v>0</v>
      </c>
      <c r="CN153" s="19">
        <v>0</v>
      </c>
      <c r="CO153" s="19">
        <v>0</v>
      </c>
      <c r="CP153" s="19">
        <v>0.27</v>
      </c>
    </row>
    <row r="154" spans="1:94" s="19" customFormat="1">
      <c r="A154" s="19" t="str">
        <f>"37/10"</f>
        <v>37/10</v>
      </c>
      <c r="B154" s="20" t="s">
        <v>127</v>
      </c>
      <c r="C154" s="19" t="str">
        <f>"200"</f>
        <v>200</v>
      </c>
      <c r="D154" s="19">
        <v>0.24</v>
      </c>
      <c r="E154" s="19">
        <v>0</v>
      </c>
      <c r="F154" s="19">
        <v>0.1</v>
      </c>
      <c r="G154" s="19">
        <v>0.1</v>
      </c>
      <c r="H154" s="19">
        <v>14.6</v>
      </c>
      <c r="I154" s="43">
        <v>55.735010000000003</v>
      </c>
      <c r="J154" s="19">
        <v>0.02</v>
      </c>
      <c r="K154" s="19">
        <v>0</v>
      </c>
      <c r="L154" s="19">
        <v>0</v>
      </c>
      <c r="M154" s="19">
        <v>0</v>
      </c>
      <c r="N154" s="19">
        <v>12.63</v>
      </c>
      <c r="O154" s="19">
        <v>0.43</v>
      </c>
      <c r="P154" s="19">
        <v>1.54</v>
      </c>
      <c r="Q154" s="19">
        <v>0</v>
      </c>
      <c r="R154" s="19">
        <v>0</v>
      </c>
      <c r="S154" s="19">
        <v>0.35</v>
      </c>
      <c r="T154" s="19">
        <v>0.34</v>
      </c>
      <c r="U154" s="19">
        <v>0.84</v>
      </c>
      <c r="V154" s="19">
        <v>3.71</v>
      </c>
      <c r="W154" s="19">
        <v>4.37</v>
      </c>
      <c r="X154" s="19">
        <v>1.1399999999999999</v>
      </c>
      <c r="Y154" s="19">
        <v>1.1200000000000001</v>
      </c>
      <c r="Z154" s="19">
        <v>0.22</v>
      </c>
      <c r="AA154" s="19">
        <v>0</v>
      </c>
      <c r="AB154" s="19">
        <v>351</v>
      </c>
      <c r="AC154" s="19">
        <v>65.099999999999994</v>
      </c>
      <c r="AD154" s="19">
        <v>0.26</v>
      </c>
      <c r="AE154" s="19">
        <v>0.01</v>
      </c>
      <c r="AF154" s="19">
        <v>0.02</v>
      </c>
      <c r="AG154" s="19">
        <v>0.08</v>
      </c>
      <c r="AH154" s="19">
        <v>0.11</v>
      </c>
      <c r="AI154" s="19">
        <v>39</v>
      </c>
      <c r="AJ154" s="19">
        <v>0</v>
      </c>
      <c r="AK154" s="19">
        <v>0</v>
      </c>
      <c r="AL154" s="19">
        <v>0</v>
      </c>
      <c r="AM154" s="19">
        <v>0</v>
      </c>
      <c r="AN154" s="19">
        <v>0</v>
      </c>
      <c r="AO154" s="19">
        <v>0</v>
      </c>
      <c r="AP154" s="19">
        <v>0</v>
      </c>
      <c r="AQ154" s="19">
        <v>0</v>
      </c>
      <c r="AR154" s="19">
        <v>0</v>
      </c>
      <c r="AS154" s="19">
        <v>0</v>
      </c>
      <c r="AT154" s="19">
        <v>0</v>
      </c>
      <c r="AU154" s="19">
        <v>0</v>
      </c>
      <c r="AV154" s="19">
        <v>0</v>
      </c>
      <c r="AW154" s="19">
        <v>0</v>
      </c>
      <c r="AX154" s="19">
        <v>0</v>
      </c>
      <c r="AY154" s="19">
        <v>0</v>
      </c>
      <c r="AZ154" s="19">
        <v>0</v>
      </c>
      <c r="BA154" s="19">
        <v>0</v>
      </c>
      <c r="BB154" s="19">
        <v>0</v>
      </c>
      <c r="BC154" s="19">
        <v>0</v>
      </c>
      <c r="BD154" s="19">
        <v>0</v>
      </c>
      <c r="BE154" s="19">
        <v>0</v>
      </c>
      <c r="BF154" s="19">
        <v>0</v>
      </c>
      <c r="BG154" s="19">
        <v>0</v>
      </c>
      <c r="BH154" s="19">
        <v>0</v>
      </c>
      <c r="BI154" s="19">
        <v>0</v>
      </c>
      <c r="BJ154" s="19">
        <v>0</v>
      </c>
      <c r="BK154" s="19">
        <v>0</v>
      </c>
      <c r="BL154" s="19">
        <v>0</v>
      </c>
      <c r="BM154" s="19">
        <v>0</v>
      </c>
      <c r="BN154" s="19">
        <v>0</v>
      </c>
      <c r="BO154" s="19">
        <v>0</v>
      </c>
      <c r="BP154" s="19">
        <v>0</v>
      </c>
      <c r="BQ154" s="19">
        <v>0</v>
      </c>
      <c r="BR154" s="19">
        <v>0</v>
      </c>
      <c r="BS154" s="19">
        <v>0</v>
      </c>
      <c r="BT154" s="19">
        <v>0</v>
      </c>
      <c r="BU154" s="19">
        <v>0</v>
      </c>
      <c r="BV154" s="19">
        <v>0</v>
      </c>
      <c r="BW154" s="19">
        <v>0</v>
      </c>
      <c r="BX154" s="19">
        <v>0</v>
      </c>
      <c r="BY154" s="19">
        <v>0</v>
      </c>
      <c r="BZ154" s="19">
        <v>0</v>
      </c>
      <c r="CA154" s="19">
        <v>0</v>
      </c>
      <c r="CB154" s="19">
        <v>239.01</v>
      </c>
      <c r="CD154" s="19">
        <v>58.5</v>
      </c>
      <c r="CF154" s="19">
        <v>0</v>
      </c>
      <c r="CG154" s="19">
        <v>0</v>
      </c>
      <c r="CH154" s="19">
        <v>0</v>
      </c>
      <c r="CI154" s="19">
        <v>0</v>
      </c>
      <c r="CJ154" s="19">
        <v>0</v>
      </c>
      <c r="CK154" s="19">
        <v>0</v>
      </c>
      <c r="CL154" s="19">
        <v>0</v>
      </c>
      <c r="CM154" s="19">
        <v>0</v>
      </c>
      <c r="CN154" s="19">
        <v>0</v>
      </c>
      <c r="CO154" s="19">
        <v>10</v>
      </c>
      <c r="CP154" s="19">
        <v>0</v>
      </c>
    </row>
    <row r="155" spans="1:94" s="19" customFormat="1">
      <c r="A155" s="19" t="str">
        <f>"-"</f>
        <v>-</v>
      </c>
      <c r="B155" s="20" t="s">
        <v>97</v>
      </c>
      <c r="C155" s="19" t="str">
        <f>"31"</f>
        <v>31</v>
      </c>
      <c r="D155" s="19">
        <v>2.0499999999999998</v>
      </c>
      <c r="E155" s="19">
        <v>0</v>
      </c>
      <c r="F155" s="19">
        <v>0.37</v>
      </c>
      <c r="G155" s="19">
        <v>0.37</v>
      </c>
      <c r="H155" s="19">
        <v>12.93</v>
      </c>
      <c r="I155" s="43">
        <v>59.947799999999994</v>
      </c>
      <c r="J155" s="19">
        <v>0.06</v>
      </c>
      <c r="K155" s="19">
        <v>0</v>
      </c>
      <c r="L155" s="19">
        <v>0</v>
      </c>
      <c r="M155" s="19">
        <v>0</v>
      </c>
      <c r="N155" s="19">
        <v>0.37</v>
      </c>
      <c r="O155" s="19">
        <v>9.98</v>
      </c>
      <c r="P155" s="19">
        <v>2.57</v>
      </c>
      <c r="Q155" s="19">
        <v>0</v>
      </c>
      <c r="R155" s="19">
        <v>0</v>
      </c>
      <c r="S155" s="19">
        <v>0.31</v>
      </c>
      <c r="T155" s="19">
        <v>0.78</v>
      </c>
      <c r="U155" s="19">
        <v>189.1</v>
      </c>
      <c r="V155" s="19">
        <v>75.95</v>
      </c>
      <c r="W155" s="19">
        <v>10.85</v>
      </c>
      <c r="X155" s="19">
        <v>14.57</v>
      </c>
      <c r="Y155" s="19">
        <v>48.98</v>
      </c>
      <c r="Z155" s="19">
        <v>1.21</v>
      </c>
      <c r="AA155" s="19">
        <v>0</v>
      </c>
      <c r="AB155" s="19">
        <v>1.55</v>
      </c>
      <c r="AC155" s="19">
        <v>0.31</v>
      </c>
      <c r="AD155" s="19">
        <v>0.43</v>
      </c>
      <c r="AE155" s="19">
        <v>0.06</v>
      </c>
      <c r="AF155" s="19">
        <v>0.02</v>
      </c>
      <c r="AG155" s="19">
        <v>0.22</v>
      </c>
      <c r="AH155" s="19">
        <v>0.62</v>
      </c>
      <c r="AI155" s="19">
        <v>0</v>
      </c>
      <c r="AJ155" s="19">
        <v>0</v>
      </c>
      <c r="AK155" s="19">
        <v>0</v>
      </c>
      <c r="AL155" s="19">
        <v>0</v>
      </c>
      <c r="AM155" s="19">
        <v>132.37</v>
      </c>
      <c r="AN155" s="19">
        <v>69.13</v>
      </c>
      <c r="AO155" s="19">
        <v>28.83</v>
      </c>
      <c r="AP155" s="19">
        <v>61.38</v>
      </c>
      <c r="AQ155" s="19">
        <v>24.8</v>
      </c>
      <c r="AR155" s="19">
        <v>115.01</v>
      </c>
      <c r="AS155" s="19">
        <v>92.07</v>
      </c>
      <c r="AT155" s="19">
        <v>90.21</v>
      </c>
      <c r="AU155" s="19">
        <v>143.84</v>
      </c>
      <c r="AV155" s="19">
        <v>38.44</v>
      </c>
      <c r="AW155" s="19">
        <v>96.1</v>
      </c>
      <c r="AX155" s="19">
        <v>473.99</v>
      </c>
      <c r="AY155" s="19">
        <v>0</v>
      </c>
      <c r="AZ155" s="19">
        <v>163.06</v>
      </c>
      <c r="BA155" s="19">
        <v>90.21</v>
      </c>
      <c r="BB155" s="19">
        <v>55.8</v>
      </c>
      <c r="BC155" s="19">
        <v>40.299999999999997</v>
      </c>
      <c r="BD155" s="19">
        <v>0</v>
      </c>
      <c r="BE155" s="19">
        <v>0</v>
      </c>
      <c r="BF155" s="19">
        <v>0</v>
      </c>
      <c r="BG155" s="19">
        <v>0</v>
      </c>
      <c r="BH155" s="19">
        <v>0</v>
      </c>
      <c r="BI155" s="19">
        <v>0</v>
      </c>
      <c r="BJ155" s="19">
        <v>0</v>
      </c>
      <c r="BK155" s="19">
        <v>0.04</v>
      </c>
      <c r="BL155" s="19">
        <v>0</v>
      </c>
      <c r="BM155" s="19">
        <v>0</v>
      </c>
      <c r="BN155" s="19">
        <v>0.01</v>
      </c>
      <c r="BO155" s="19">
        <v>0</v>
      </c>
      <c r="BP155" s="19">
        <v>0</v>
      </c>
      <c r="BQ155" s="19">
        <v>0</v>
      </c>
      <c r="BR155" s="19">
        <v>0</v>
      </c>
      <c r="BS155" s="19">
        <v>0.03</v>
      </c>
      <c r="BT155" s="19">
        <v>0</v>
      </c>
      <c r="BU155" s="19">
        <v>0</v>
      </c>
      <c r="BV155" s="19">
        <v>0.15</v>
      </c>
      <c r="BW155" s="19">
        <v>0.02</v>
      </c>
      <c r="BX155" s="19">
        <v>0</v>
      </c>
      <c r="BY155" s="19">
        <v>0</v>
      </c>
      <c r="BZ155" s="19">
        <v>0</v>
      </c>
      <c r="CA155" s="19">
        <v>0</v>
      </c>
      <c r="CB155" s="19">
        <v>14.57</v>
      </c>
      <c r="CD155" s="19">
        <v>0.26</v>
      </c>
      <c r="CF155" s="19">
        <v>0</v>
      </c>
      <c r="CG155" s="19">
        <v>0</v>
      </c>
      <c r="CH155" s="19">
        <v>0</v>
      </c>
      <c r="CI155" s="19">
        <v>0</v>
      </c>
      <c r="CJ155" s="19">
        <v>0</v>
      </c>
      <c r="CK155" s="19">
        <v>0</v>
      </c>
      <c r="CL155" s="19">
        <v>0</v>
      </c>
      <c r="CM155" s="19">
        <v>0</v>
      </c>
      <c r="CN155" s="19">
        <v>0</v>
      </c>
      <c r="CO155" s="19">
        <v>0</v>
      </c>
      <c r="CP155" s="19">
        <v>0</v>
      </c>
    </row>
    <row r="156" spans="1:94" s="17" customFormat="1">
      <c r="A156" s="17" t="str">
        <f>"-"</f>
        <v>-</v>
      </c>
      <c r="B156" s="18" t="s">
        <v>98</v>
      </c>
      <c r="C156" s="17" t="str">
        <f>"31"</f>
        <v>31</v>
      </c>
      <c r="D156" s="17">
        <v>2.0499999999999998</v>
      </c>
      <c r="E156" s="17">
        <v>0</v>
      </c>
      <c r="F156" s="17">
        <v>0.2</v>
      </c>
      <c r="G156" s="17">
        <v>0.2</v>
      </c>
      <c r="H156" s="17">
        <v>14.54</v>
      </c>
      <c r="I156" s="48">
        <v>69.409309999999991</v>
      </c>
      <c r="J156" s="17">
        <v>0</v>
      </c>
      <c r="K156" s="17">
        <v>0</v>
      </c>
      <c r="L156" s="17">
        <v>0</v>
      </c>
      <c r="M156" s="17">
        <v>0</v>
      </c>
      <c r="N156" s="17">
        <v>0.34</v>
      </c>
      <c r="O156" s="17">
        <v>14.14</v>
      </c>
      <c r="P156" s="17">
        <v>0.06</v>
      </c>
      <c r="Q156" s="17">
        <v>0</v>
      </c>
      <c r="R156" s="17">
        <v>0</v>
      </c>
      <c r="S156" s="17">
        <v>0</v>
      </c>
      <c r="T156" s="17">
        <v>0.56000000000000005</v>
      </c>
      <c r="U156" s="17">
        <v>0</v>
      </c>
      <c r="V156" s="17">
        <v>0</v>
      </c>
      <c r="W156" s="17">
        <v>0</v>
      </c>
      <c r="X156" s="17">
        <v>0</v>
      </c>
      <c r="Y156" s="17">
        <v>0</v>
      </c>
      <c r="Z156" s="17">
        <v>0</v>
      </c>
      <c r="AA156" s="17">
        <v>0</v>
      </c>
      <c r="AB156" s="17">
        <v>0</v>
      </c>
      <c r="AC156" s="17">
        <v>0</v>
      </c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157.77000000000001</v>
      </c>
      <c r="AN156" s="17">
        <v>52.32</v>
      </c>
      <c r="AO156" s="17">
        <v>31.02</v>
      </c>
      <c r="AP156" s="17">
        <v>62.03</v>
      </c>
      <c r="AQ156" s="17">
        <v>23.46</v>
      </c>
      <c r="AR156" s="17">
        <v>112.2</v>
      </c>
      <c r="AS156" s="17">
        <v>69.58</v>
      </c>
      <c r="AT156" s="17">
        <v>97.09</v>
      </c>
      <c r="AU156" s="17">
        <v>80.099999999999994</v>
      </c>
      <c r="AV156" s="17">
        <v>42.07</v>
      </c>
      <c r="AW156" s="17">
        <v>74.44</v>
      </c>
      <c r="AX156" s="17">
        <v>622.47</v>
      </c>
      <c r="AY156" s="17">
        <v>0</v>
      </c>
      <c r="AZ156" s="17">
        <v>202.81</v>
      </c>
      <c r="BA156" s="17">
        <v>88.19</v>
      </c>
      <c r="BB156" s="17">
        <v>58.52</v>
      </c>
      <c r="BC156" s="17">
        <v>46.39</v>
      </c>
      <c r="BD156" s="17">
        <v>0</v>
      </c>
      <c r="BE156" s="17">
        <v>0</v>
      </c>
      <c r="BF156" s="17">
        <v>0</v>
      </c>
      <c r="BG156" s="17">
        <v>0</v>
      </c>
      <c r="BH156" s="17">
        <v>0</v>
      </c>
      <c r="BI156" s="17">
        <v>0</v>
      </c>
      <c r="BJ156" s="17">
        <v>0</v>
      </c>
      <c r="BK156" s="17">
        <v>0.02</v>
      </c>
      <c r="BL156" s="17">
        <v>0</v>
      </c>
      <c r="BM156" s="17">
        <v>0</v>
      </c>
      <c r="BN156" s="17">
        <v>0</v>
      </c>
      <c r="BO156" s="17">
        <v>0</v>
      </c>
      <c r="BP156" s="17">
        <v>0</v>
      </c>
      <c r="BQ156" s="17">
        <v>0</v>
      </c>
      <c r="BR156" s="17">
        <v>0</v>
      </c>
      <c r="BS156" s="17">
        <v>0.02</v>
      </c>
      <c r="BT156" s="17">
        <v>0</v>
      </c>
      <c r="BU156" s="17">
        <v>0</v>
      </c>
      <c r="BV156" s="17">
        <v>0.09</v>
      </c>
      <c r="BW156" s="17">
        <v>0</v>
      </c>
      <c r="BX156" s="17">
        <v>0</v>
      </c>
      <c r="BY156" s="17">
        <v>0</v>
      </c>
      <c r="BZ156" s="17">
        <v>0</v>
      </c>
      <c r="CA156" s="17">
        <v>0</v>
      </c>
      <c r="CB156" s="17">
        <v>12.12</v>
      </c>
      <c r="CD156" s="17">
        <v>0</v>
      </c>
      <c r="CF156" s="17">
        <v>0</v>
      </c>
      <c r="CG156" s="17">
        <v>0</v>
      </c>
      <c r="CH156" s="17">
        <v>0</v>
      </c>
      <c r="CI156" s="17">
        <v>0</v>
      </c>
      <c r="CJ156" s="17">
        <v>0</v>
      </c>
      <c r="CK156" s="17">
        <v>0</v>
      </c>
      <c r="CL156" s="17">
        <v>0</v>
      </c>
      <c r="CM156" s="17">
        <v>0</v>
      </c>
      <c r="CN156" s="17">
        <v>0</v>
      </c>
      <c r="CO156" s="17">
        <v>0</v>
      </c>
      <c r="CP156" s="17">
        <v>0</v>
      </c>
    </row>
    <row r="157" spans="1:94" s="21" customFormat="1">
      <c r="B157" s="22" t="s">
        <v>99</v>
      </c>
      <c r="C157" s="21">
        <v>907</v>
      </c>
      <c r="D157" s="21">
        <v>36.340000000000003</v>
      </c>
      <c r="E157" s="21">
        <v>20.36</v>
      </c>
      <c r="F157" s="21">
        <f>SUM(F150:F156)</f>
        <v>27.930000000000003</v>
      </c>
      <c r="G157" s="21">
        <f>SUM(G150:G156)</f>
        <v>5.7</v>
      </c>
      <c r="H157" s="21">
        <f>SUM(H150:H156)</f>
        <v>175.32999999999998</v>
      </c>
      <c r="I157" s="49">
        <f>SUM(I150:I156)</f>
        <v>1069.6995259999999</v>
      </c>
      <c r="J157" s="21">
        <v>12.43</v>
      </c>
      <c r="K157" s="21">
        <v>1.75</v>
      </c>
      <c r="L157" s="21">
        <v>0.1</v>
      </c>
      <c r="M157" s="21">
        <v>0</v>
      </c>
      <c r="N157" s="21">
        <v>66.94</v>
      </c>
      <c r="O157" s="21">
        <v>81.8</v>
      </c>
      <c r="P157" s="21">
        <v>26.58</v>
      </c>
      <c r="Q157" s="21">
        <v>0</v>
      </c>
      <c r="R157" s="21">
        <v>0</v>
      </c>
      <c r="S157" s="21">
        <v>2.69</v>
      </c>
      <c r="T157" s="21">
        <v>15.16</v>
      </c>
      <c r="U157" s="21">
        <v>2119.37</v>
      </c>
      <c r="V157" s="21">
        <v>3401.78</v>
      </c>
      <c r="W157" s="21">
        <v>297.83</v>
      </c>
      <c r="X157" s="21">
        <v>237.11</v>
      </c>
      <c r="Y157" s="21">
        <v>634.95000000000005</v>
      </c>
      <c r="Z157" s="21">
        <v>8.41</v>
      </c>
      <c r="AA157" s="21">
        <v>102.95</v>
      </c>
      <c r="AB157" s="21">
        <v>5182.6899999999996</v>
      </c>
      <c r="AC157" s="21">
        <v>1065.19</v>
      </c>
      <c r="AD157" s="21">
        <v>8.32</v>
      </c>
      <c r="AE157" s="21">
        <v>0.51</v>
      </c>
      <c r="AF157" s="21">
        <v>0.59</v>
      </c>
      <c r="AG157" s="21">
        <v>8.36</v>
      </c>
      <c r="AH157" s="21">
        <v>17.5</v>
      </c>
      <c r="AI157" s="21">
        <v>56.36</v>
      </c>
      <c r="AJ157" s="21">
        <v>0</v>
      </c>
      <c r="AK157" s="21">
        <v>191.59</v>
      </c>
      <c r="AL157" s="21">
        <v>157.62</v>
      </c>
      <c r="AM157" s="21">
        <v>810.66</v>
      </c>
      <c r="AN157" s="21">
        <v>482.79</v>
      </c>
      <c r="AO157" s="21">
        <v>193.42</v>
      </c>
      <c r="AP157" s="21">
        <v>397.66</v>
      </c>
      <c r="AQ157" s="21">
        <v>160.84</v>
      </c>
      <c r="AR157" s="21">
        <v>562.29999999999995</v>
      </c>
      <c r="AS157" s="21">
        <v>489.03</v>
      </c>
      <c r="AT157" s="21">
        <v>779.47</v>
      </c>
      <c r="AU157" s="21">
        <v>669.64</v>
      </c>
      <c r="AV157" s="21">
        <v>210.77</v>
      </c>
      <c r="AW157" s="21">
        <v>418.48</v>
      </c>
      <c r="AX157" s="21">
        <v>2472.4</v>
      </c>
      <c r="AY157" s="21">
        <v>1.32</v>
      </c>
      <c r="AZ157" s="21">
        <v>682.82</v>
      </c>
      <c r="BA157" s="21">
        <v>471.39</v>
      </c>
      <c r="BB157" s="21">
        <v>363.48</v>
      </c>
      <c r="BC157" s="21">
        <v>206.2</v>
      </c>
      <c r="BD157" s="21">
        <v>0.67</v>
      </c>
      <c r="BE157" s="21">
        <v>0.22</v>
      </c>
      <c r="BF157" s="21">
        <v>0.16</v>
      </c>
      <c r="BG157" s="21">
        <v>0.38</v>
      </c>
      <c r="BH157" s="21">
        <v>0.46</v>
      </c>
      <c r="BI157" s="21">
        <v>1.32</v>
      </c>
      <c r="BJ157" s="21">
        <v>0.03</v>
      </c>
      <c r="BK157" s="21">
        <v>4.3899999999999997</v>
      </c>
      <c r="BL157" s="21">
        <v>0.02</v>
      </c>
      <c r="BM157" s="21">
        <v>1.35</v>
      </c>
      <c r="BN157" s="21">
        <v>0.11</v>
      </c>
      <c r="BO157" s="21">
        <v>0.01</v>
      </c>
      <c r="BP157" s="21">
        <v>0</v>
      </c>
      <c r="BQ157" s="21">
        <v>0.17</v>
      </c>
      <c r="BR157" s="21">
        <v>0.56999999999999995</v>
      </c>
      <c r="BS157" s="21">
        <v>4.58</v>
      </c>
      <c r="BT157" s="21">
        <v>0</v>
      </c>
      <c r="BU157" s="21">
        <v>0</v>
      </c>
      <c r="BV157" s="21">
        <v>1.87</v>
      </c>
      <c r="BW157" s="21">
        <v>0.04</v>
      </c>
      <c r="BX157" s="21">
        <v>0.08</v>
      </c>
      <c r="BY157" s="21">
        <v>0</v>
      </c>
      <c r="BZ157" s="21">
        <v>0</v>
      </c>
      <c r="CA157" s="21">
        <v>0</v>
      </c>
      <c r="CB157" s="21">
        <v>811.64</v>
      </c>
      <c r="CC157" s="21">
        <f>$I$157/$I$158*100</f>
        <v>100</v>
      </c>
      <c r="CD157" s="21">
        <v>966.74</v>
      </c>
      <c r="CF157" s="21">
        <v>0</v>
      </c>
      <c r="CG157" s="21">
        <v>0</v>
      </c>
      <c r="CH157" s="21">
        <v>0</v>
      </c>
      <c r="CI157" s="21">
        <v>0</v>
      </c>
      <c r="CJ157" s="21">
        <v>0</v>
      </c>
      <c r="CK157" s="21">
        <v>0</v>
      </c>
      <c r="CL157" s="21">
        <v>0</v>
      </c>
      <c r="CM157" s="21">
        <v>0</v>
      </c>
      <c r="CN157" s="21">
        <v>0</v>
      </c>
      <c r="CO157" s="21">
        <v>10</v>
      </c>
      <c r="CP157" s="21">
        <v>4.7699999999999996</v>
      </c>
    </row>
    <row r="158" spans="1:94" s="21" customFormat="1">
      <c r="B158" s="22" t="s">
        <v>89</v>
      </c>
      <c r="D158" s="21">
        <v>36.340000000000003</v>
      </c>
      <c r="E158" s="21">
        <v>20.36</v>
      </c>
      <c r="F158" s="21">
        <f>F157</f>
        <v>27.930000000000003</v>
      </c>
      <c r="G158" s="21">
        <f t="shared" ref="G158:I158" si="6">G157</f>
        <v>5.7</v>
      </c>
      <c r="H158" s="21">
        <f t="shared" si="6"/>
        <v>175.32999999999998</v>
      </c>
      <c r="I158" s="21">
        <f t="shared" si="6"/>
        <v>1069.6995259999999</v>
      </c>
      <c r="J158" s="21">
        <v>12.43</v>
      </c>
      <c r="K158" s="21">
        <v>1.75</v>
      </c>
      <c r="L158" s="21">
        <v>0.1</v>
      </c>
      <c r="M158" s="21">
        <v>0</v>
      </c>
      <c r="N158" s="21">
        <v>66.94</v>
      </c>
      <c r="O158" s="21">
        <v>81.8</v>
      </c>
      <c r="P158" s="21">
        <v>26.58</v>
      </c>
      <c r="Q158" s="21">
        <v>0</v>
      </c>
      <c r="R158" s="21">
        <v>0</v>
      </c>
      <c r="S158" s="21">
        <v>2.69</v>
      </c>
      <c r="T158" s="21">
        <v>15.16</v>
      </c>
      <c r="U158" s="21">
        <v>2119.37</v>
      </c>
      <c r="V158" s="21">
        <v>3401.78</v>
      </c>
      <c r="W158" s="21">
        <v>297.83</v>
      </c>
      <c r="X158" s="21">
        <v>237.11</v>
      </c>
      <c r="Y158" s="21">
        <v>634.95000000000005</v>
      </c>
      <c r="Z158" s="21">
        <v>8.41</v>
      </c>
      <c r="AA158" s="21">
        <v>102.95</v>
      </c>
      <c r="AB158" s="21">
        <v>5182.6899999999996</v>
      </c>
      <c r="AC158" s="21">
        <v>1065.19</v>
      </c>
      <c r="AD158" s="21">
        <v>8.32</v>
      </c>
      <c r="AE158" s="21">
        <v>0.51</v>
      </c>
      <c r="AF158" s="21">
        <v>0.59</v>
      </c>
      <c r="AG158" s="21">
        <v>8.36</v>
      </c>
      <c r="AH158" s="21">
        <v>17.5</v>
      </c>
      <c r="AI158" s="21">
        <v>56.36</v>
      </c>
      <c r="AJ158" s="21">
        <v>0</v>
      </c>
      <c r="AK158" s="21">
        <v>191.59</v>
      </c>
      <c r="AL158" s="21">
        <v>157.62</v>
      </c>
      <c r="AM158" s="21">
        <v>810.66</v>
      </c>
      <c r="AN158" s="21">
        <v>482.79</v>
      </c>
      <c r="AO158" s="21">
        <v>193.42</v>
      </c>
      <c r="AP158" s="21">
        <v>397.66</v>
      </c>
      <c r="AQ158" s="21">
        <v>160.84</v>
      </c>
      <c r="AR158" s="21">
        <v>562.29999999999995</v>
      </c>
      <c r="AS158" s="21">
        <v>489.03</v>
      </c>
      <c r="AT158" s="21">
        <v>779.47</v>
      </c>
      <c r="AU158" s="21">
        <v>669.64</v>
      </c>
      <c r="AV158" s="21">
        <v>210.77</v>
      </c>
      <c r="AW158" s="21">
        <v>418.48</v>
      </c>
      <c r="AX158" s="21">
        <v>2472.4</v>
      </c>
      <c r="AY158" s="21">
        <v>1.32</v>
      </c>
      <c r="AZ158" s="21">
        <v>682.82</v>
      </c>
      <c r="BA158" s="21">
        <v>471.39</v>
      </c>
      <c r="BB158" s="21">
        <v>363.48</v>
      </c>
      <c r="BC158" s="21">
        <v>206.2</v>
      </c>
      <c r="BD158" s="21">
        <v>0.67</v>
      </c>
      <c r="BE158" s="21">
        <v>0.22</v>
      </c>
      <c r="BF158" s="21">
        <v>0.16</v>
      </c>
      <c r="BG158" s="21">
        <v>0.38</v>
      </c>
      <c r="BH158" s="21">
        <v>0.46</v>
      </c>
      <c r="BI158" s="21">
        <v>1.32</v>
      </c>
      <c r="BJ158" s="21">
        <v>0.03</v>
      </c>
      <c r="BK158" s="21">
        <v>4.3899999999999997</v>
      </c>
      <c r="BL158" s="21">
        <v>0.02</v>
      </c>
      <c r="BM158" s="21">
        <v>1.35</v>
      </c>
      <c r="BN158" s="21">
        <v>0.11</v>
      </c>
      <c r="BO158" s="21">
        <v>0.01</v>
      </c>
      <c r="BP158" s="21">
        <v>0</v>
      </c>
      <c r="BQ158" s="21">
        <v>0.17</v>
      </c>
      <c r="BR158" s="21">
        <v>0.56999999999999995</v>
      </c>
      <c r="BS158" s="21">
        <v>4.58</v>
      </c>
      <c r="BT158" s="21">
        <v>0</v>
      </c>
      <c r="BU158" s="21">
        <v>0</v>
      </c>
      <c r="BV158" s="21">
        <v>1.87</v>
      </c>
      <c r="BW158" s="21">
        <v>0.04</v>
      </c>
      <c r="BX158" s="21">
        <v>0.08</v>
      </c>
      <c r="BY158" s="21">
        <v>0</v>
      </c>
      <c r="BZ158" s="21">
        <v>0</v>
      </c>
      <c r="CA158" s="21">
        <v>0</v>
      </c>
      <c r="CB158" s="21">
        <v>811.64</v>
      </c>
      <c r="CD158" s="21">
        <v>966.74</v>
      </c>
      <c r="CF158" s="21">
        <v>0</v>
      </c>
      <c r="CG158" s="21">
        <v>0</v>
      </c>
      <c r="CH158" s="21">
        <v>0</v>
      </c>
      <c r="CI158" s="21">
        <v>0</v>
      </c>
      <c r="CJ158" s="21">
        <v>0</v>
      </c>
      <c r="CK158" s="21">
        <v>0</v>
      </c>
      <c r="CL158" s="21">
        <v>0</v>
      </c>
      <c r="CM158" s="21">
        <v>0</v>
      </c>
      <c r="CN158" s="21">
        <v>0</v>
      </c>
      <c r="CO158" s="21">
        <v>10</v>
      </c>
      <c r="CP158" s="21">
        <v>4.7699999999999996</v>
      </c>
    </row>
    <row r="159" spans="1:94">
      <c r="B159" s="16" t="s">
        <v>147</v>
      </c>
    </row>
    <row r="160" spans="1:94">
      <c r="B160" s="16" t="s">
        <v>91</v>
      </c>
    </row>
    <row r="161" spans="1:94" s="19" customFormat="1">
      <c r="A161" s="19" t="str">
        <f>"-"</f>
        <v>-</v>
      </c>
      <c r="B161" s="20" t="s">
        <v>148</v>
      </c>
      <c r="C161" s="19" t="str">
        <f>"100"</f>
        <v>100</v>
      </c>
      <c r="D161" s="19">
        <v>0.78</v>
      </c>
      <c r="E161" s="19">
        <v>0</v>
      </c>
      <c r="F161" s="19">
        <v>0.1</v>
      </c>
      <c r="G161" s="19">
        <v>0.1</v>
      </c>
      <c r="H161" s="19">
        <v>3.43</v>
      </c>
      <c r="I161" s="43">
        <v>15.6114</v>
      </c>
      <c r="J161" s="19">
        <v>0</v>
      </c>
      <c r="K161" s="19">
        <v>0</v>
      </c>
      <c r="L161" s="19">
        <v>0</v>
      </c>
      <c r="M161" s="19">
        <v>0</v>
      </c>
      <c r="N161" s="19">
        <v>2.35</v>
      </c>
      <c r="O161" s="19">
        <v>0.1</v>
      </c>
      <c r="P161" s="19">
        <v>0.98</v>
      </c>
      <c r="Q161" s="19">
        <v>0</v>
      </c>
      <c r="R161" s="19">
        <v>0</v>
      </c>
      <c r="S161" s="19">
        <v>0.1</v>
      </c>
      <c r="T161" s="19">
        <v>0.49</v>
      </c>
      <c r="U161" s="19">
        <v>7.84</v>
      </c>
      <c r="V161" s="19">
        <v>138.18</v>
      </c>
      <c r="W161" s="19">
        <v>22.54</v>
      </c>
      <c r="X161" s="19">
        <v>13.72</v>
      </c>
      <c r="Y161" s="19">
        <v>41.16</v>
      </c>
      <c r="Z161" s="19">
        <v>0.59</v>
      </c>
      <c r="AA161" s="19">
        <v>0</v>
      </c>
      <c r="AB161" s="19">
        <v>58.8</v>
      </c>
      <c r="AC161" s="19">
        <v>10</v>
      </c>
      <c r="AD161" s="19">
        <v>0.1</v>
      </c>
      <c r="AE161" s="19">
        <v>0.03</v>
      </c>
      <c r="AF161" s="19">
        <v>0.04</v>
      </c>
      <c r="AG161" s="19">
        <v>0.2</v>
      </c>
      <c r="AH161" s="19">
        <v>0.3</v>
      </c>
      <c r="AI161" s="19">
        <v>9.8000000000000007</v>
      </c>
      <c r="AJ161" s="19">
        <v>0</v>
      </c>
      <c r="AK161" s="19">
        <v>26.46</v>
      </c>
      <c r="AL161" s="19">
        <v>20.58</v>
      </c>
      <c r="AM161" s="19">
        <v>29.4</v>
      </c>
      <c r="AN161" s="19">
        <v>25.48</v>
      </c>
      <c r="AO161" s="19">
        <v>5.88</v>
      </c>
      <c r="AP161" s="19">
        <v>20.58</v>
      </c>
      <c r="AQ161" s="19">
        <v>4.9000000000000004</v>
      </c>
      <c r="AR161" s="19">
        <v>16.66</v>
      </c>
      <c r="AS161" s="19">
        <v>25.48</v>
      </c>
      <c r="AT161" s="19">
        <v>44.1</v>
      </c>
      <c r="AU161" s="19">
        <v>51.94</v>
      </c>
      <c r="AV161" s="19">
        <v>9.8000000000000007</v>
      </c>
      <c r="AW161" s="19">
        <v>27.44</v>
      </c>
      <c r="AX161" s="19">
        <v>137.19999999999999</v>
      </c>
      <c r="AY161" s="19">
        <v>0</v>
      </c>
      <c r="AZ161" s="19">
        <v>16.66</v>
      </c>
      <c r="BA161" s="19">
        <v>26.46</v>
      </c>
      <c r="BB161" s="19">
        <v>20.58</v>
      </c>
      <c r="BC161" s="19">
        <v>6.86</v>
      </c>
      <c r="BD161" s="19">
        <v>0</v>
      </c>
      <c r="BE161" s="19">
        <v>0</v>
      </c>
      <c r="BF161" s="19">
        <v>0</v>
      </c>
      <c r="BG161" s="19">
        <v>0</v>
      </c>
      <c r="BH161" s="19">
        <v>0</v>
      </c>
      <c r="BI161" s="19">
        <v>0</v>
      </c>
      <c r="BJ161" s="19">
        <v>0</v>
      </c>
      <c r="BK161" s="19">
        <v>0</v>
      </c>
      <c r="BL161" s="19">
        <v>0</v>
      </c>
      <c r="BM161" s="19">
        <v>0</v>
      </c>
      <c r="BN161" s="19">
        <v>0</v>
      </c>
      <c r="BO161" s="19">
        <v>0</v>
      </c>
      <c r="BP161" s="19">
        <v>0</v>
      </c>
      <c r="BQ161" s="19">
        <v>0</v>
      </c>
      <c r="BR161" s="19">
        <v>0</v>
      </c>
      <c r="BS161" s="19">
        <v>0</v>
      </c>
      <c r="BT161" s="19">
        <v>0</v>
      </c>
      <c r="BU161" s="19">
        <v>0</v>
      </c>
      <c r="BV161" s="19">
        <v>0</v>
      </c>
      <c r="BW161" s="19">
        <v>0</v>
      </c>
      <c r="BX161" s="19">
        <v>0</v>
      </c>
      <c r="BY161" s="19">
        <v>0</v>
      </c>
      <c r="BZ161" s="19">
        <v>0</v>
      </c>
      <c r="CA161" s="19">
        <v>0</v>
      </c>
      <c r="CB161" s="19">
        <v>95</v>
      </c>
      <c r="CD161" s="19">
        <v>9.8000000000000007</v>
      </c>
      <c r="CF161" s="19">
        <v>0</v>
      </c>
      <c r="CG161" s="19">
        <v>0</v>
      </c>
      <c r="CH161" s="19">
        <v>0</v>
      </c>
      <c r="CI161" s="19">
        <v>0</v>
      </c>
      <c r="CJ161" s="19">
        <v>0</v>
      </c>
      <c r="CK161" s="19">
        <v>0</v>
      </c>
      <c r="CL161" s="19">
        <v>0</v>
      </c>
      <c r="CM161" s="19">
        <v>0</v>
      </c>
      <c r="CN161" s="19">
        <v>0</v>
      </c>
      <c r="CO161" s="19">
        <v>0</v>
      </c>
      <c r="CP161" s="19">
        <v>0</v>
      </c>
    </row>
    <row r="162" spans="1:94" s="19" customFormat="1">
      <c r="A162" s="19" t="str">
        <f>"29/2"</f>
        <v>29/2</v>
      </c>
      <c r="B162" s="20" t="s">
        <v>149</v>
      </c>
      <c r="C162" s="19" t="str">
        <f>"250"</f>
        <v>250</v>
      </c>
      <c r="D162" s="19">
        <v>3.2</v>
      </c>
      <c r="E162" s="19">
        <v>1.44</v>
      </c>
      <c r="F162" s="19">
        <v>3.66</v>
      </c>
      <c r="G162" s="19">
        <v>0.32</v>
      </c>
      <c r="H162" s="19">
        <v>16.760000000000002</v>
      </c>
      <c r="I162" s="43">
        <v>111.34196249999999</v>
      </c>
      <c r="J162" s="19">
        <v>2.25</v>
      </c>
      <c r="K162" s="19">
        <v>0.06</v>
      </c>
      <c r="L162" s="19">
        <v>0</v>
      </c>
      <c r="M162" s="19">
        <v>0</v>
      </c>
      <c r="N162" s="19">
        <v>3.91</v>
      </c>
      <c r="O162" s="19">
        <v>11.61</v>
      </c>
      <c r="P162" s="19">
        <v>1.24</v>
      </c>
      <c r="Q162" s="19">
        <v>0</v>
      </c>
      <c r="R162" s="19">
        <v>0</v>
      </c>
      <c r="S162" s="19">
        <v>0.22</v>
      </c>
      <c r="T162" s="19">
        <v>1.77</v>
      </c>
      <c r="U162" s="19">
        <v>222.35</v>
      </c>
      <c r="V162" s="19">
        <v>489.5</v>
      </c>
      <c r="W162" s="19">
        <v>70.41</v>
      </c>
      <c r="X162" s="19">
        <v>26.04</v>
      </c>
      <c r="Y162" s="19">
        <v>87.77</v>
      </c>
      <c r="Z162" s="19">
        <v>0.78</v>
      </c>
      <c r="AA162" s="19">
        <v>20</v>
      </c>
      <c r="AB162" s="19">
        <v>1103.8499999999999</v>
      </c>
      <c r="AC162" s="19">
        <v>224.35</v>
      </c>
      <c r="AD162" s="19">
        <v>0.17</v>
      </c>
      <c r="AE162" s="19">
        <v>0.1</v>
      </c>
      <c r="AF162" s="19">
        <v>0.12</v>
      </c>
      <c r="AG162" s="19">
        <v>0.93</v>
      </c>
      <c r="AH162" s="19">
        <v>1.85</v>
      </c>
      <c r="AI162" s="19">
        <v>6.06</v>
      </c>
      <c r="AJ162" s="19">
        <v>0</v>
      </c>
      <c r="AK162" s="19">
        <v>92.44</v>
      </c>
      <c r="AL162" s="19">
        <v>90.43</v>
      </c>
      <c r="AM162" s="19">
        <v>195.46</v>
      </c>
      <c r="AN162" s="19">
        <v>160.88999999999999</v>
      </c>
      <c r="AO162" s="19">
        <v>48.17</v>
      </c>
      <c r="AP162" s="19">
        <v>103.05</v>
      </c>
      <c r="AQ162" s="19">
        <v>39.08</v>
      </c>
      <c r="AR162" s="19">
        <v>115.98</v>
      </c>
      <c r="AS162" s="19">
        <v>53.46</v>
      </c>
      <c r="AT162" s="19">
        <v>124.22</v>
      </c>
      <c r="AU162" s="19">
        <v>70.98</v>
      </c>
      <c r="AV162" s="19">
        <v>16.73</v>
      </c>
      <c r="AW162" s="19">
        <v>40.130000000000003</v>
      </c>
      <c r="AX162" s="19">
        <v>252.89</v>
      </c>
      <c r="AY162" s="19">
        <v>0</v>
      </c>
      <c r="AZ162" s="19">
        <v>48.46</v>
      </c>
      <c r="BA162" s="19">
        <v>35.33</v>
      </c>
      <c r="BB162" s="19">
        <v>119.66</v>
      </c>
      <c r="BC162" s="19">
        <v>27.98</v>
      </c>
      <c r="BD162" s="19">
        <v>7.0000000000000007E-2</v>
      </c>
      <c r="BE162" s="19">
        <v>0.03</v>
      </c>
      <c r="BF162" s="19">
        <v>0.02</v>
      </c>
      <c r="BG162" s="19">
        <v>0.04</v>
      </c>
      <c r="BH162" s="19">
        <v>0.04</v>
      </c>
      <c r="BI162" s="19">
        <v>0.2</v>
      </c>
      <c r="BJ162" s="19">
        <v>0</v>
      </c>
      <c r="BK162" s="19">
        <v>0.59</v>
      </c>
      <c r="BL162" s="19">
        <v>0</v>
      </c>
      <c r="BM162" s="19">
        <v>0.18</v>
      </c>
      <c r="BN162" s="19">
        <v>0</v>
      </c>
      <c r="BO162" s="19">
        <v>0</v>
      </c>
      <c r="BP162" s="19">
        <v>0</v>
      </c>
      <c r="BQ162" s="19">
        <v>0.04</v>
      </c>
      <c r="BR162" s="19">
        <v>0.06</v>
      </c>
      <c r="BS162" s="19">
        <v>0.55000000000000004</v>
      </c>
      <c r="BT162" s="19">
        <v>0</v>
      </c>
      <c r="BU162" s="19">
        <v>0</v>
      </c>
      <c r="BV162" s="19">
        <v>0.09</v>
      </c>
      <c r="BW162" s="19">
        <v>0</v>
      </c>
      <c r="BX162" s="19">
        <v>0</v>
      </c>
      <c r="BY162" s="19">
        <v>0</v>
      </c>
      <c r="BZ162" s="19">
        <v>0</v>
      </c>
      <c r="CA162" s="19">
        <v>0</v>
      </c>
      <c r="CB162" s="19">
        <v>284</v>
      </c>
      <c r="CD162" s="19">
        <v>203.98</v>
      </c>
      <c r="CF162" s="19">
        <v>0</v>
      </c>
      <c r="CG162" s="19">
        <v>0</v>
      </c>
      <c r="CH162" s="19">
        <v>0</v>
      </c>
      <c r="CI162" s="19">
        <v>0</v>
      </c>
      <c r="CJ162" s="19">
        <v>0</v>
      </c>
      <c r="CK162" s="19">
        <v>0</v>
      </c>
      <c r="CL162" s="19">
        <v>0</v>
      </c>
      <c r="CM162" s="19">
        <v>0</v>
      </c>
      <c r="CN162" s="19">
        <v>0</v>
      </c>
      <c r="CO162" s="19">
        <v>0</v>
      </c>
      <c r="CP162" s="19">
        <v>0.5</v>
      </c>
    </row>
    <row r="163" spans="1:94" s="19" customFormat="1">
      <c r="A163" s="19" t="str">
        <f>"40/2"</f>
        <v>40/2</v>
      </c>
      <c r="B163" s="20" t="s">
        <v>128</v>
      </c>
      <c r="C163" s="19" t="str">
        <f>"30"</f>
        <v>30</v>
      </c>
      <c r="D163" s="19">
        <v>2.57</v>
      </c>
      <c r="E163" s="19">
        <v>0</v>
      </c>
      <c r="F163" s="19">
        <v>0.25</v>
      </c>
      <c r="G163" s="19">
        <v>0.28999999999999998</v>
      </c>
      <c r="H163" s="19">
        <v>16.97</v>
      </c>
      <c r="I163" s="43">
        <v>80.61051599999999</v>
      </c>
      <c r="J163" s="19">
        <v>7.0000000000000007E-2</v>
      </c>
      <c r="K163" s="19">
        <v>0</v>
      </c>
      <c r="L163" s="19">
        <v>0</v>
      </c>
      <c r="M163" s="19">
        <v>0</v>
      </c>
      <c r="N163" s="19">
        <v>0.23</v>
      </c>
      <c r="O163" s="19">
        <v>15.89</v>
      </c>
      <c r="P163" s="19">
        <v>0.85</v>
      </c>
      <c r="Q163" s="19">
        <v>0</v>
      </c>
      <c r="R163" s="19">
        <v>0</v>
      </c>
      <c r="S163" s="19">
        <v>0.11</v>
      </c>
      <c r="T163" s="19">
        <v>0.61</v>
      </c>
      <c r="U163" s="19">
        <v>179.64</v>
      </c>
      <c r="V163" s="19">
        <v>29.46</v>
      </c>
      <c r="W163" s="19">
        <v>6.34</v>
      </c>
      <c r="X163" s="19">
        <v>4.38</v>
      </c>
      <c r="Y163" s="19">
        <v>20.36</v>
      </c>
      <c r="Z163" s="19">
        <v>0.34</v>
      </c>
      <c r="AA163" s="19">
        <v>0</v>
      </c>
      <c r="AB163" s="19">
        <v>0</v>
      </c>
      <c r="AC163" s="19">
        <v>0</v>
      </c>
      <c r="AD163" s="19">
        <v>0.4</v>
      </c>
      <c r="AE163" s="19">
        <v>0.03</v>
      </c>
      <c r="AF163" s="19">
        <v>0.01</v>
      </c>
      <c r="AG163" s="19">
        <v>0.26</v>
      </c>
      <c r="AH163" s="19">
        <v>0.79</v>
      </c>
      <c r="AI163" s="19">
        <v>0</v>
      </c>
      <c r="AJ163" s="19">
        <v>0</v>
      </c>
      <c r="AK163" s="19">
        <v>0</v>
      </c>
      <c r="AL163" s="19">
        <v>0</v>
      </c>
      <c r="AM163" s="19">
        <v>201.01</v>
      </c>
      <c r="AN163" s="19">
        <v>63.96</v>
      </c>
      <c r="AO163" s="19">
        <v>38.58</v>
      </c>
      <c r="AP163" s="19">
        <v>78.17</v>
      </c>
      <c r="AQ163" s="19">
        <v>25.04</v>
      </c>
      <c r="AR163" s="19">
        <v>124.53</v>
      </c>
      <c r="AS163" s="19">
        <v>82.23</v>
      </c>
      <c r="AT163" s="19">
        <v>99.83</v>
      </c>
      <c r="AU163" s="19">
        <v>85.28</v>
      </c>
      <c r="AV163" s="19">
        <v>50.08</v>
      </c>
      <c r="AW163" s="19">
        <v>87.31</v>
      </c>
      <c r="AX163" s="19">
        <v>762.75</v>
      </c>
      <c r="AY163" s="19">
        <v>0</v>
      </c>
      <c r="AZ163" s="19">
        <v>239.93</v>
      </c>
      <c r="BA163" s="19">
        <v>124.53</v>
      </c>
      <c r="BB163" s="19">
        <v>63.28</v>
      </c>
      <c r="BC163" s="19">
        <v>49.74</v>
      </c>
      <c r="BD163" s="19">
        <v>0</v>
      </c>
      <c r="BE163" s="19">
        <v>0</v>
      </c>
      <c r="BF163" s="19">
        <v>0</v>
      </c>
      <c r="BG163" s="19">
        <v>0</v>
      </c>
      <c r="BH163" s="19">
        <v>0</v>
      </c>
      <c r="BI163" s="19">
        <v>0.03</v>
      </c>
      <c r="BJ163" s="19">
        <v>0</v>
      </c>
      <c r="BK163" s="19">
        <v>0</v>
      </c>
      <c r="BL163" s="19">
        <v>0</v>
      </c>
      <c r="BM163" s="19">
        <v>0</v>
      </c>
      <c r="BN163" s="19">
        <v>0.03</v>
      </c>
      <c r="BO163" s="19">
        <v>0</v>
      </c>
      <c r="BP163" s="19">
        <v>0</v>
      </c>
      <c r="BQ163" s="19">
        <v>0</v>
      </c>
      <c r="BR163" s="19">
        <v>0</v>
      </c>
      <c r="BS163" s="19">
        <v>0.03</v>
      </c>
      <c r="BT163" s="19">
        <v>0</v>
      </c>
      <c r="BU163" s="19">
        <v>0</v>
      </c>
      <c r="BV163" s="19">
        <v>0.13</v>
      </c>
      <c r="BW163" s="19">
        <v>0.01</v>
      </c>
      <c r="BX163" s="19">
        <v>0</v>
      </c>
      <c r="BY163" s="19">
        <v>0</v>
      </c>
      <c r="BZ163" s="19">
        <v>0</v>
      </c>
      <c r="CA163" s="19">
        <v>0</v>
      </c>
      <c r="CB163" s="19">
        <v>13.61</v>
      </c>
      <c r="CD163" s="19">
        <v>0</v>
      </c>
      <c r="CF163" s="19">
        <v>0</v>
      </c>
      <c r="CG163" s="19">
        <v>0</v>
      </c>
      <c r="CH163" s="19">
        <v>0</v>
      </c>
      <c r="CI163" s="19">
        <v>0</v>
      </c>
      <c r="CJ163" s="19">
        <v>0</v>
      </c>
      <c r="CK163" s="19">
        <v>0</v>
      </c>
      <c r="CL163" s="19">
        <v>0</v>
      </c>
      <c r="CM163" s="19">
        <v>0</v>
      </c>
      <c r="CN163" s="19">
        <v>0</v>
      </c>
      <c r="CO163" s="19">
        <v>0</v>
      </c>
      <c r="CP163" s="19">
        <v>0</v>
      </c>
    </row>
    <row r="164" spans="1:94" s="19" customFormat="1">
      <c r="A164" s="19" t="str">
        <f>"3/9"</f>
        <v>3/9</v>
      </c>
      <c r="B164" s="20" t="s">
        <v>150</v>
      </c>
      <c r="C164" s="19" t="str">
        <f>"280"</f>
        <v>280</v>
      </c>
      <c r="D164" s="19">
        <v>27.66</v>
      </c>
      <c r="E164" s="19">
        <v>25.32</v>
      </c>
      <c r="F164" s="19">
        <v>30.53</v>
      </c>
      <c r="G164" s="19">
        <v>14.79</v>
      </c>
      <c r="H164" s="19">
        <v>29.86</v>
      </c>
      <c r="I164" s="43">
        <v>501.65102265599995</v>
      </c>
      <c r="J164" s="19">
        <v>8.93</v>
      </c>
      <c r="K164" s="19">
        <v>10.19</v>
      </c>
      <c r="L164" s="19">
        <v>0</v>
      </c>
      <c r="M164" s="19">
        <v>0</v>
      </c>
      <c r="N164" s="19">
        <v>4.25</v>
      </c>
      <c r="O164" s="19">
        <v>22.64</v>
      </c>
      <c r="P164" s="19">
        <v>2.97</v>
      </c>
      <c r="Q164" s="19">
        <v>0</v>
      </c>
      <c r="R164" s="19">
        <v>0</v>
      </c>
      <c r="S164" s="19">
        <v>0.43</v>
      </c>
      <c r="T164" s="19">
        <v>4.16</v>
      </c>
      <c r="U164" s="19">
        <v>364.24</v>
      </c>
      <c r="V164" s="19">
        <v>916.51</v>
      </c>
      <c r="W164" s="19">
        <v>44.44</v>
      </c>
      <c r="X164" s="19">
        <v>57.27</v>
      </c>
      <c r="Y164" s="19">
        <v>278.14</v>
      </c>
      <c r="Z164" s="19">
        <v>3.07</v>
      </c>
      <c r="AA164" s="19">
        <v>38.950000000000003</v>
      </c>
      <c r="AB164" s="19">
        <v>2039.25</v>
      </c>
      <c r="AC164" s="19">
        <v>608.91999999999996</v>
      </c>
      <c r="AD164" s="19">
        <v>8.0299999999999994</v>
      </c>
      <c r="AE164" s="19">
        <v>0.18</v>
      </c>
      <c r="AF164" s="19">
        <v>0.25</v>
      </c>
      <c r="AG164" s="19">
        <v>9.74</v>
      </c>
      <c r="AH164" s="19">
        <v>22.72</v>
      </c>
      <c r="AI164" s="19">
        <v>7.96</v>
      </c>
      <c r="AJ164" s="19">
        <v>0</v>
      </c>
      <c r="AK164" s="19">
        <v>19.829999999999998</v>
      </c>
      <c r="AL164" s="19">
        <v>18.11</v>
      </c>
      <c r="AM164" s="19">
        <v>115.95</v>
      </c>
      <c r="AN164" s="19">
        <v>105.58</v>
      </c>
      <c r="AO164" s="19">
        <v>22.89</v>
      </c>
      <c r="AP164" s="19">
        <v>77.97</v>
      </c>
      <c r="AQ164" s="19">
        <v>34.83</v>
      </c>
      <c r="AR164" s="19">
        <v>87.15</v>
      </c>
      <c r="AS164" s="19">
        <v>108.33</v>
      </c>
      <c r="AT164" s="19">
        <v>256.61</v>
      </c>
      <c r="AU164" s="19">
        <v>145.79</v>
      </c>
      <c r="AV164" s="19">
        <v>31.79</v>
      </c>
      <c r="AW164" s="19">
        <v>80.38</v>
      </c>
      <c r="AX164" s="19">
        <v>499.93</v>
      </c>
      <c r="AY164" s="19">
        <v>0</v>
      </c>
      <c r="AZ164" s="19">
        <v>90.87</v>
      </c>
      <c r="BA164" s="19">
        <v>67.44</v>
      </c>
      <c r="BB164" s="19">
        <v>57.83</v>
      </c>
      <c r="BC164" s="19">
        <v>29.87</v>
      </c>
      <c r="BD164" s="19">
        <v>0</v>
      </c>
      <c r="BE164" s="19">
        <v>0</v>
      </c>
      <c r="BF164" s="19">
        <v>0</v>
      </c>
      <c r="BG164" s="19">
        <v>0</v>
      </c>
      <c r="BH164" s="19">
        <v>0</v>
      </c>
      <c r="BI164" s="19">
        <v>0</v>
      </c>
      <c r="BJ164" s="19">
        <v>0</v>
      </c>
      <c r="BK164" s="19">
        <v>0.87</v>
      </c>
      <c r="BL164" s="19">
        <v>0</v>
      </c>
      <c r="BM164" s="19">
        <v>0.53</v>
      </c>
      <c r="BN164" s="19">
        <v>0.04</v>
      </c>
      <c r="BO164" s="19">
        <v>0.09</v>
      </c>
      <c r="BP164" s="19">
        <v>0</v>
      </c>
      <c r="BQ164" s="19">
        <v>0</v>
      </c>
      <c r="BR164" s="19">
        <v>0.01</v>
      </c>
      <c r="BS164" s="19">
        <v>3.15</v>
      </c>
      <c r="BT164" s="19">
        <v>0</v>
      </c>
      <c r="BU164" s="19">
        <v>0</v>
      </c>
      <c r="BV164" s="19">
        <v>8.48</v>
      </c>
      <c r="BW164" s="19">
        <v>0</v>
      </c>
      <c r="BX164" s="19">
        <v>0</v>
      </c>
      <c r="BY164" s="19">
        <v>0</v>
      </c>
      <c r="BZ164" s="19">
        <v>0</v>
      </c>
      <c r="CA164" s="19">
        <v>0</v>
      </c>
      <c r="CB164" s="19">
        <v>339.66</v>
      </c>
      <c r="CD164" s="19">
        <v>378.82</v>
      </c>
      <c r="CF164" s="19">
        <v>0</v>
      </c>
      <c r="CG164" s="19">
        <v>0</v>
      </c>
      <c r="CH164" s="19">
        <v>0</v>
      </c>
      <c r="CI164" s="19">
        <v>0</v>
      </c>
      <c r="CJ164" s="19">
        <v>0</v>
      </c>
      <c r="CK164" s="19">
        <v>0</v>
      </c>
      <c r="CL164" s="19">
        <v>0</v>
      </c>
      <c r="CM164" s="19">
        <v>0</v>
      </c>
      <c r="CN164" s="19">
        <v>0</v>
      </c>
      <c r="CO164" s="19">
        <v>0</v>
      </c>
      <c r="CP164" s="19">
        <v>0.7</v>
      </c>
    </row>
    <row r="165" spans="1:94" s="19" customFormat="1">
      <c r="A165" s="19" t="str">
        <f>"20"</f>
        <v>20</v>
      </c>
      <c r="B165" s="20" t="s">
        <v>105</v>
      </c>
      <c r="C165" s="19" t="str">
        <f>"200"</f>
        <v>200</v>
      </c>
      <c r="D165" s="19">
        <v>0</v>
      </c>
      <c r="E165" s="19">
        <v>0</v>
      </c>
      <c r="F165" s="19">
        <v>0</v>
      </c>
      <c r="G165" s="19">
        <v>0</v>
      </c>
      <c r="H165" s="19">
        <v>6.77</v>
      </c>
      <c r="I165" s="43">
        <v>29.9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6.77</v>
      </c>
      <c r="P165" s="19">
        <v>0</v>
      </c>
      <c r="Q165" s="19">
        <v>0</v>
      </c>
      <c r="R165" s="19">
        <v>0</v>
      </c>
      <c r="S165" s="19">
        <v>0</v>
      </c>
      <c r="T165" s="19">
        <v>0</v>
      </c>
      <c r="U165" s="19">
        <v>7.92</v>
      </c>
      <c r="V165" s="19">
        <v>0</v>
      </c>
      <c r="W165" s="19">
        <v>0.08</v>
      </c>
      <c r="X165" s="19">
        <v>0</v>
      </c>
      <c r="Y165" s="19">
        <v>0</v>
      </c>
      <c r="Z165" s="19">
        <v>0.01</v>
      </c>
      <c r="AA165" s="19">
        <v>0</v>
      </c>
      <c r="AB165" s="19">
        <v>0</v>
      </c>
      <c r="AC165" s="19">
        <v>0</v>
      </c>
      <c r="AD165" s="19">
        <v>0</v>
      </c>
      <c r="AE165" s="19">
        <v>0</v>
      </c>
      <c r="AF165" s="19">
        <v>0</v>
      </c>
      <c r="AG165" s="19">
        <v>0</v>
      </c>
      <c r="AH165" s="19">
        <v>0</v>
      </c>
      <c r="AI165" s="19">
        <v>0</v>
      </c>
      <c r="AJ165" s="19">
        <v>0</v>
      </c>
      <c r="AK165" s="19">
        <v>0</v>
      </c>
      <c r="AL165" s="19">
        <v>0</v>
      </c>
      <c r="AM165" s="19">
        <v>0</v>
      </c>
      <c r="AN165" s="19">
        <v>0</v>
      </c>
      <c r="AO165" s="19">
        <v>0</v>
      </c>
      <c r="AP165" s="19">
        <v>0</v>
      </c>
      <c r="AQ165" s="19">
        <v>0</v>
      </c>
      <c r="AR165" s="19">
        <v>0</v>
      </c>
      <c r="AS165" s="19">
        <v>0</v>
      </c>
      <c r="AT165" s="19">
        <v>0</v>
      </c>
      <c r="AU165" s="19">
        <v>0</v>
      </c>
      <c r="AV165" s="19">
        <v>0</v>
      </c>
      <c r="AW165" s="19">
        <v>0</v>
      </c>
      <c r="AX165" s="19">
        <v>0</v>
      </c>
      <c r="AY165" s="19">
        <v>0</v>
      </c>
      <c r="AZ165" s="19">
        <v>0</v>
      </c>
      <c r="BA165" s="19">
        <v>0</v>
      </c>
      <c r="BB165" s="19">
        <v>0</v>
      </c>
      <c r="BC165" s="19">
        <v>0</v>
      </c>
      <c r="BD165" s="19">
        <v>0</v>
      </c>
      <c r="BE165" s="19">
        <v>0</v>
      </c>
      <c r="BF165" s="19">
        <v>0</v>
      </c>
      <c r="BG165" s="19">
        <v>0</v>
      </c>
      <c r="BH165" s="19">
        <v>0</v>
      </c>
      <c r="BI165" s="19">
        <v>0</v>
      </c>
      <c r="BJ165" s="19">
        <v>0</v>
      </c>
      <c r="BK165" s="19">
        <v>0</v>
      </c>
      <c r="BL165" s="19">
        <v>0</v>
      </c>
      <c r="BM165" s="19">
        <v>0</v>
      </c>
      <c r="BN165" s="19">
        <v>0</v>
      </c>
      <c r="BO165" s="19">
        <v>0</v>
      </c>
      <c r="BP165" s="19">
        <v>0</v>
      </c>
      <c r="BQ165" s="19">
        <v>0</v>
      </c>
      <c r="BR165" s="19">
        <v>0</v>
      </c>
      <c r="BS165" s="19">
        <v>0</v>
      </c>
      <c r="BT165" s="19">
        <v>0</v>
      </c>
      <c r="BU165" s="19">
        <v>0</v>
      </c>
      <c r="BV165" s="19">
        <v>0</v>
      </c>
      <c r="BW165" s="19">
        <v>0</v>
      </c>
      <c r="BX165" s="19">
        <v>0</v>
      </c>
      <c r="BY165" s="19">
        <v>0</v>
      </c>
      <c r="BZ165" s="19">
        <v>0</v>
      </c>
      <c r="CA165" s="19">
        <v>0</v>
      </c>
      <c r="CB165" s="19">
        <v>223.41</v>
      </c>
      <c r="CD165" s="19">
        <v>0</v>
      </c>
      <c r="CF165" s="19">
        <v>0</v>
      </c>
      <c r="CG165" s="19">
        <v>0</v>
      </c>
      <c r="CH165" s="19">
        <v>0</v>
      </c>
      <c r="CI165" s="19">
        <v>0</v>
      </c>
      <c r="CJ165" s="19">
        <v>0</v>
      </c>
      <c r="CK165" s="19">
        <v>0</v>
      </c>
      <c r="CL165" s="19">
        <v>0</v>
      </c>
      <c r="CM165" s="19">
        <v>0</v>
      </c>
      <c r="CN165" s="19">
        <v>0</v>
      </c>
      <c r="CO165" s="19">
        <v>0</v>
      </c>
      <c r="CP165" s="19">
        <v>0</v>
      </c>
    </row>
    <row r="166" spans="1:94" s="19" customFormat="1">
      <c r="A166" s="19" t="str">
        <f>"-"</f>
        <v>-</v>
      </c>
      <c r="B166" s="20" t="s">
        <v>97</v>
      </c>
      <c r="C166" s="19" t="str">
        <f>"50"</f>
        <v>50</v>
      </c>
      <c r="D166" s="19">
        <v>3.3</v>
      </c>
      <c r="E166" s="19">
        <v>0</v>
      </c>
      <c r="F166" s="19">
        <v>0.6</v>
      </c>
      <c r="G166" s="19">
        <v>0.6</v>
      </c>
      <c r="H166" s="19">
        <v>20.85</v>
      </c>
      <c r="I166" s="43">
        <v>96.69</v>
      </c>
      <c r="J166" s="19">
        <v>0.1</v>
      </c>
      <c r="K166" s="19">
        <v>0</v>
      </c>
      <c r="L166" s="19">
        <v>0</v>
      </c>
      <c r="M166" s="19">
        <v>0</v>
      </c>
      <c r="N166" s="19">
        <v>0.6</v>
      </c>
      <c r="O166" s="19">
        <v>16.100000000000001</v>
      </c>
      <c r="P166" s="19">
        <v>4.1500000000000004</v>
      </c>
      <c r="Q166" s="19">
        <v>0</v>
      </c>
      <c r="R166" s="19">
        <v>0</v>
      </c>
      <c r="S166" s="19">
        <v>0.5</v>
      </c>
      <c r="T166" s="19">
        <v>1.25</v>
      </c>
      <c r="U166" s="19">
        <v>305</v>
      </c>
      <c r="V166" s="19">
        <v>122.5</v>
      </c>
      <c r="W166" s="19">
        <v>17.5</v>
      </c>
      <c r="X166" s="19">
        <v>23.5</v>
      </c>
      <c r="Y166" s="19">
        <v>79</v>
      </c>
      <c r="Z166" s="19">
        <v>1.95</v>
      </c>
      <c r="AA166" s="19">
        <v>0</v>
      </c>
      <c r="AB166" s="19">
        <v>2.5</v>
      </c>
      <c r="AC166" s="19">
        <v>0.5</v>
      </c>
      <c r="AD166" s="19">
        <v>0.7</v>
      </c>
      <c r="AE166" s="19">
        <v>0.09</v>
      </c>
      <c r="AF166" s="19">
        <v>0.04</v>
      </c>
      <c r="AG166" s="19">
        <v>0.35</v>
      </c>
      <c r="AH166" s="19">
        <v>1</v>
      </c>
      <c r="AI166" s="19">
        <v>0</v>
      </c>
      <c r="AJ166" s="19">
        <v>0</v>
      </c>
      <c r="AK166" s="19">
        <v>0</v>
      </c>
      <c r="AL166" s="19">
        <v>0</v>
      </c>
      <c r="AM166" s="19">
        <v>213.5</v>
      </c>
      <c r="AN166" s="19">
        <v>111.5</v>
      </c>
      <c r="AO166" s="19">
        <v>46.5</v>
      </c>
      <c r="AP166" s="19">
        <v>99</v>
      </c>
      <c r="AQ166" s="19">
        <v>40</v>
      </c>
      <c r="AR166" s="19">
        <v>185.5</v>
      </c>
      <c r="AS166" s="19">
        <v>148.5</v>
      </c>
      <c r="AT166" s="19">
        <v>145.5</v>
      </c>
      <c r="AU166" s="19">
        <v>232</v>
      </c>
      <c r="AV166" s="19">
        <v>62</v>
      </c>
      <c r="AW166" s="19">
        <v>155</v>
      </c>
      <c r="AX166" s="19">
        <v>764.5</v>
      </c>
      <c r="AY166" s="19">
        <v>0</v>
      </c>
      <c r="AZ166" s="19">
        <v>263</v>
      </c>
      <c r="BA166" s="19">
        <v>145.5</v>
      </c>
      <c r="BB166" s="19">
        <v>90</v>
      </c>
      <c r="BC166" s="19">
        <v>65</v>
      </c>
      <c r="BD166" s="19">
        <v>0</v>
      </c>
      <c r="BE166" s="19">
        <v>0</v>
      </c>
      <c r="BF166" s="19">
        <v>0</v>
      </c>
      <c r="BG166" s="19">
        <v>0</v>
      </c>
      <c r="BH166" s="19">
        <v>0</v>
      </c>
      <c r="BI166" s="19">
        <v>0</v>
      </c>
      <c r="BJ166" s="19">
        <v>0</v>
      </c>
      <c r="BK166" s="19">
        <v>7.0000000000000007E-2</v>
      </c>
      <c r="BL166" s="19">
        <v>0</v>
      </c>
      <c r="BM166" s="19">
        <v>0.01</v>
      </c>
      <c r="BN166" s="19">
        <v>0.01</v>
      </c>
      <c r="BO166" s="19">
        <v>0</v>
      </c>
      <c r="BP166" s="19">
        <v>0</v>
      </c>
      <c r="BQ166" s="19">
        <v>0</v>
      </c>
      <c r="BR166" s="19">
        <v>0.01</v>
      </c>
      <c r="BS166" s="19">
        <v>0.06</v>
      </c>
      <c r="BT166" s="19">
        <v>0</v>
      </c>
      <c r="BU166" s="19">
        <v>0</v>
      </c>
      <c r="BV166" s="19">
        <v>0.24</v>
      </c>
      <c r="BW166" s="19">
        <v>0.04</v>
      </c>
      <c r="BX166" s="19">
        <v>0</v>
      </c>
      <c r="BY166" s="19">
        <v>0</v>
      </c>
      <c r="BZ166" s="19">
        <v>0</v>
      </c>
      <c r="CA166" s="19">
        <v>0</v>
      </c>
      <c r="CB166" s="19">
        <v>23.5</v>
      </c>
      <c r="CD166" s="19">
        <v>0.42</v>
      </c>
      <c r="CF166" s="19">
        <v>0</v>
      </c>
      <c r="CG166" s="19">
        <v>0</v>
      </c>
      <c r="CH166" s="19">
        <v>0</v>
      </c>
      <c r="CI166" s="19">
        <v>0</v>
      </c>
      <c r="CJ166" s="19">
        <v>0</v>
      </c>
      <c r="CK166" s="19">
        <v>0</v>
      </c>
      <c r="CL166" s="19">
        <v>0</v>
      </c>
      <c r="CM166" s="19">
        <v>0</v>
      </c>
      <c r="CN166" s="19">
        <v>0</v>
      </c>
      <c r="CO166" s="19">
        <v>0</v>
      </c>
      <c r="CP166" s="19">
        <v>0</v>
      </c>
    </row>
    <row r="167" spans="1:94" s="17" customFormat="1">
      <c r="A167" s="17" t="str">
        <f>"-"</f>
        <v>-</v>
      </c>
      <c r="B167" s="18" t="s">
        <v>98</v>
      </c>
      <c r="C167" s="17" t="str">
        <f>"62"</f>
        <v>62</v>
      </c>
      <c r="D167" s="17">
        <v>4.0999999999999996</v>
      </c>
      <c r="E167" s="17">
        <v>0</v>
      </c>
      <c r="F167" s="17">
        <v>0.41</v>
      </c>
      <c r="G167" s="17">
        <v>0.41</v>
      </c>
      <c r="H167" s="17">
        <v>29.08</v>
      </c>
      <c r="I167" s="48">
        <v>138.81861999999998</v>
      </c>
      <c r="J167" s="17">
        <v>0</v>
      </c>
      <c r="K167" s="17">
        <v>0</v>
      </c>
      <c r="L167" s="17">
        <v>0</v>
      </c>
      <c r="M167" s="17">
        <v>0</v>
      </c>
      <c r="N167" s="17">
        <v>0.68</v>
      </c>
      <c r="O167" s="17">
        <v>28.27</v>
      </c>
      <c r="P167" s="17">
        <v>0.12</v>
      </c>
      <c r="Q167" s="17">
        <v>0</v>
      </c>
      <c r="R167" s="17">
        <v>0</v>
      </c>
      <c r="S167" s="17">
        <v>0</v>
      </c>
      <c r="T167" s="17">
        <v>1.1200000000000001</v>
      </c>
      <c r="U167" s="17">
        <v>0</v>
      </c>
      <c r="V167" s="17">
        <v>0</v>
      </c>
      <c r="W167" s="17">
        <v>0</v>
      </c>
      <c r="X167" s="17">
        <v>0</v>
      </c>
      <c r="Y167" s="17">
        <v>0</v>
      </c>
      <c r="Z167" s="17">
        <v>0</v>
      </c>
      <c r="AA167" s="17">
        <v>0</v>
      </c>
      <c r="AB167" s="17">
        <v>0</v>
      </c>
      <c r="AC167" s="17">
        <v>0</v>
      </c>
      <c r="AD167" s="17">
        <v>0</v>
      </c>
      <c r="AE167" s="17">
        <v>0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315.55</v>
      </c>
      <c r="AN167" s="17">
        <v>104.64</v>
      </c>
      <c r="AO167" s="17">
        <v>62.03</v>
      </c>
      <c r="AP167" s="17">
        <v>124.06</v>
      </c>
      <c r="AQ167" s="17">
        <v>46.93</v>
      </c>
      <c r="AR167" s="17">
        <v>224.39</v>
      </c>
      <c r="AS167" s="17">
        <v>139.16999999999999</v>
      </c>
      <c r="AT167" s="17">
        <v>194.18</v>
      </c>
      <c r="AU167" s="17">
        <v>160.19999999999999</v>
      </c>
      <c r="AV167" s="17">
        <v>84.15</v>
      </c>
      <c r="AW167" s="17">
        <v>148.87</v>
      </c>
      <c r="AX167" s="17">
        <v>1244.94</v>
      </c>
      <c r="AY167" s="17">
        <v>0</v>
      </c>
      <c r="AZ167" s="17">
        <v>405.63</v>
      </c>
      <c r="BA167" s="17">
        <v>176.38</v>
      </c>
      <c r="BB167" s="17">
        <v>117.05</v>
      </c>
      <c r="BC167" s="17">
        <v>92.78</v>
      </c>
      <c r="BD167" s="17">
        <v>0</v>
      </c>
      <c r="BE167" s="17">
        <v>0</v>
      </c>
      <c r="BF167" s="17">
        <v>0</v>
      </c>
      <c r="BG167" s="17">
        <v>0</v>
      </c>
      <c r="BH167" s="17">
        <v>0</v>
      </c>
      <c r="BI167" s="17">
        <v>0</v>
      </c>
      <c r="BJ167" s="17">
        <v>0</v>
      </c>
      <c r="BK167" s="17">
        <v>0.05</v>
      </c>
      <c r="BL167" s="17">
        <v>0</v>
      </c>
      <c r="BM167" s="17">
        <v>0</v>
      </c>
      <c r="BN167" s="17">
        <v>0</v>
      </c>
      <c r="BO167" s="17">
        <v>0</v>
      </c>
      <c r="BP167" s="17">
        <v>0</v>
      </c>
      <c r="BQ167" s="17">
        <v>0</v>
      </c>
      <c r="BR167" s="17">
        <v>0</v>
      </c>
      <c r="BS167" s="17">
        <v>0.04</v>
      </c>
      <c r="BT167" s="17">
        <v>0</v>
      </c>
      <c r="BU167" s="17">
        <v>0</v>
      </c>
      <c r="BV167" s="17">
        <v>0.17</v>
      </c>
      <c r="BW167" s="17">
        <v>0.01</v>
      </c>
      <c r="BX167" s="17">
        <v>0</v>
      </c>
      <c r="BY167" s="17">
        <v>0</v>
      </c>
      <c r="BZ167" s="17">
        <v>0</v>
      </c>
      <c r="CA167" s="17">
        <v>0</v>
      </c>
      <c r="CB167" s="17">
        <v>24.24</v>
      </c>
      <c r="CD167" s="17">
        <v>0</v>
      </c>
      <c r="CF167" s="17">
        <v>0</v>
      </c>
      <c r="CG167" s="17">
        <v>0</v>
      </c>
      <c r="CH167" s="17">
        <v>0</v>
      </c>
      <c r="CI167" s="17">
        <v>0</v>
      </c>
      <c r="CJ167" s="17">
        <v>0</v>
      </c>
      <c r="CK167" s="17">
        <v>0</v>
      </c>
      <c r="CL167" s="17">
        <v>0</v>
      </c>
      <c r="CM167" s="17">
        <v>0</v>
      </c>
      <c r="CN167" s="17">
        <v>0</v>
      </c>
      <c r="CO167" s="17">
        <v>0</v>
      </c>
      <c r="CP167" s="17">
        <v>0</v>
      </c>
    </row>
    <row r="168" spans="1:94" s="21" customFormat="1">
      <c r="B168" s="22" t="s">
        <v>99</v>
      </c>
      <c r="C168" s="21">
        <v>972</v>
      </c>
      <c r="D168" s="21">
        <v>41.62</v>
      </c>
      <c r="E168" s="21">
        <v>26.76</v>
      </c>
      <c r="F168" s="21">
        <v>35.549999999999997</v>
      </c>
      <c r="G168" s="21">
        <v>16.5</v>
      </c>
      <c r="H168" s="21">
        <v>123.71</v>
      </c>
      <c r="I168" s="49">
        <v>974.62</v>
      </c>
      <c r="J168" s="21">
        <v>11.36</v>
      </c>
      <c r="K168" s="21">
        <v>10.25</v>
      </c>
      <c r="L168" s="21">
        <v>0</v>
      </c>
      <c r="M168" s="21">
        <v>0</v>
      </c>
      <c r="N168" s="21">
        <v>12.02</v>
      </c>
      <c r="O168" s="21">
        <v>101.38</v>
      </c>
      <c r="P168" s="21">
        <v>10.32</v>
      </c>
      <c r="Q168" s="21">
        <v>0</v>
      </c>
      <c r="R168" s="21">
        <v>0</v>
      </c>
      <c r="S168" s="21">
        <v>1.36</v>
      </c>
      <c r="T168" s="21">
        <v>9.39</v>
      </c>
      <c r="U168" s="21">
        <v>1086.99</v>
      </c>
      <c r="V168" s="21">
        <v>1696.15</v>
      </c>
      <c r="W168" s="21">
        <v>161.31</v>
      </c>
      <c r="X168" s="21">
        <v>124.92</v>
      </c>
      <c r="Y168" s="21">
        <v>506.43</v>
      </c>
      <c r="Z168" s="21">
        <v>6.74</v>
      </c>
      <c r="AA168" s="21">
        <v>58.95</v>
      </c>
      <c r="AB168" s="21">
        <v>3204.4</v>
      </c>
      <c r="AC168" s="21">
        <v>843.77</v>
      </c>
      <c r="AD168" s="21">
        <v>9.4</v>
      </c>
      <c r="AE168" s="21">
        <v>0.42</v>
      </c>
      <c r="AF168" s="21">
        <v>0.46</v>
      </c>
      <c r="AG168" s="21">
        <v>11.48</v>
      </c>
      <c r="AH168" s="21">
        <v>26.66</v>
      </c>
      <c r="AI168" s="21">
        <v>23.82</v>
      </c>
      <c r="AJ168" s="21">
        <v>0</v>
      </c>
      <c r="AK168" s="21">
        <v>138.72999999999999</v>
      </c>
      <c r="AL168" s="21">
        <v>129.12</v>
      </c>
      <c r="AM168" s="21">
        <v>1070.8699999999999</v>
      </c>
      <c r="AN168" s="21">
        <v>572.04999999999995</v>
      </c>
      <c r="AO168" s="21">
        <v>224.05</v>
      </c>
      <c r="AP168" s="21">
        <v>502.83</v>
      </c>
      <c r="AQ168" s="21">
        <v>190.78</v>
      </c>
      <c r="AR168" s="21">
        <v>754.21</v>
      </c>
      <c r="AS168" s="21">
        <v>557.16999999999996</v>
      </c>
      <c r="AT168" s="21">
        <v>864.44</v>
      </c>
      <c r="AU168" s="21">
        <v>746.18</v>
      </c>
      <c r="AV168" s="21">
        <v>254.56</v>
      </c>
      <c r="AW168" s="21">
        <v>539.13</v>
      </c>
      <c r="AX168" s="21">
        <v>3662.21</v>
      </c>
      <c r="AY168" s="21">
        <v>0</v>
      </c>
      <c r="AZ168" s="21">
        <v>1064.55</v>
      </c>
      <c r="BA168" s="21">
        <v>575.64</v>
      </c>
      <c r="BB168" s="21">
        <v>468.39</v>
      </c>
      <c r="BC168" s="21">
        <v>272.23</v>
      </c>
      <c r="BD168" s="21">
        <v>7.0000000000000007E-2</v>
      </c>
      <c r="BE168" s="21">
        <v>0.03</v>
      </c>
      <c r="BF168" s="21">
        <v>0.02</v>
      </c>
      <c r="BG168" s="21">
        <v>0.04</v>
      </c>
      <c r="BH168" s="21">
        <v>0.04</v>
      </c>
      <c r="BI168" s="21">
        <v>0.23</v>
      </c>
      <c r="BJ168" s="21">
        <v>0</v>
      </c>
      <c r="BK168" s="21">
        <v>1.58</v>
      </c>
      <c r="BL168" s="21">
        <v>0</v>
      </c>
      <c r="BM168" s="21">
        <v>0.72</v>
      </c>
      <c r="BN168" s="21">
        <v>0.08</v>
      </c>
      <c r="BO168" s="21">
        <v>0.09</v>
      </c>
      <c r="BP168" s="21">
        <v>0</v>
      </c>
      <c r="BQ168" s="21">
        <v>0.04</v>
      </c>
      <c r="BR168" s="21">
        <v>0.08</v>
      </c>
      <c r="BS168" s="21">
        <v>3.83</v>
      </c>
      <c r="BT168" s="21">
        <v>0</v>
      </c>
      <c r="BU168" s="21">
        <v>0</v>
      </c>
      <c r="BV168" s="21">
        <v>9.1</v>
      </c>
      <c r="BW168" s="21">
        <v>0.06</v>
      </c>
      <c r="BX168" s="21">
        <v>0</v>
      </c>
      <c r="BY168" s="21">
        <v>0</v>
      </c>
      <c r="BZ168" s="21">
        <v>0</v>
      </c>
      <c r="CA168" s="21">
        <v>0</v>
      </c>
      <c r="CB168" s="21">
        <v>1003.42</v>
      </c>
      <c r="CC168" s="21">
        <f>$I$168/$I$169*100</f>
        <v>100</v>
      </c>
      <c r="CD168" s="21">
        <v>593.02</v>
      </c>
      <c r="CF168" s="21">
        <v>0</v>
      </c>
      <c r="CG168" s="21">
        <v>0</v>
      </c>
      <c r="CH168" s="21">
        <v>0</v>
      </c>
      <c r="CI168" s="21">
        <v>0</v>
      </c>
      <c r="CJ168" s="21">
        <v>0</v>
      </c>
      <c r="CK168" s="21">
        <v>0</v>
      </c>
      <c r="CL168" s="21">
        <v>0</v>
      </c>
      <c r="CM168" s="21">
        <v>0</v>
      </c>
      <c r="CN168" s="21">
        <v>0</v>
      </c>
      <c r="CO168" s="21">
        <v>0</v>
      </c>
      <c r="CP168" s="21">
        <v>1.2</v>
      </c>
    </row>
    <row r="169" spans="1:94" s="21" customFormat="1">
      <c r="B169" s="22" t="s">
        <v>89</v>
      </c>
      <c r="D169" s="21">
        <v>41.62</v>
      </c>
      <c r="E169" s="21">
        <v>26.76</v>
      </c>
      <c r="F169" s="21">
        <v>35.549999999999997</v>
      </c>
      <c r="G169" s="21">
        <v>16.5</v>
      </c>
      <c r="H169" s="21">
        <v>123.71</v>
      </c>
      <c r="I169" s="49">
        <v>974.62</v>
      </c>
      <c r="J169" s="21">
        <v>11.36</v>
      </c>
      <c r="K169" s="21">
        <v>10.25</v>
      </c>
      <c r="L169" s="21">
        <v>0</v>
      </c>
      <c r="M169" s="21">
        <v>0</v>
      </c>
      <c r="N169" s="21">
        <v>12.02</v>
      </c>
      <c r="O169" s="21">
        <v>101.38</v>
      </c>
      <c r="P169" s="21">
        <v>10.32</v>
      </c>
      <c r="Q169" s="21">
        <v>0</v>
      </c>
      <c r="R169" s="21">
        <v>0</v>
      </c>
      <c r="S169" s="21">
        <v>1.36</v>
      </c>
      <c r="T169" s="21">
        <v>9.39</v>
      </c>
      <c r="U169" s="21">
        <v>1086.99</v>
      </c>
      <c r="V169" s="21">
        <v>1696.15</v>
      </c>
      <c r="W169" s="21">
        <v>161.31</v>
      </c>
      <c r="X169" s="21">
        <v>124.92</v>
      </c>
      <c r="Y169" s="21">
        <v>506.43</v>
      </c>
      <c r="Z169" s="21">
        <v>6.74</v>
      </c>
      <c r="AA169" s="21">
        <v>58.95</v>
      </c>
      <c r="AB169" s="21">
        <v>3204.4</v>
      </c>
      <c r="AC169" s="21">
        <v>843.77</v>
      </c>
      <c r="AD169" s="21">
        <v>9.4</v>
      </c>
      <c r="AE169" s="21">
        <v>0.42</v>
      </c>
      <c r="AF169" s="21">
        <v>0.46</v>
      </c>
      <c r="AG169" s="21">
        <v>11.48</v>
      </c>
      <c r="AH169" s="21">
        <v>26.66</v>
      </c>
      <c r="AI169" s="21">
        <v>23.82</v>
      </c>
      <c r="AJ169" s="21">
        <v>0</v>
      </c>
      <c r="AK169" s="21">
        <v>138.72999999999999</v>
      </c>
      <c r="AL169" s="21">
        <v>129.12</v>
      </c>
      <c r="AM169" s="21">
        <v>1070.8699999999999</v>
      </c>
      <c r="AN169" s="21">
        <v>572.04999999999995</v>
      </c>
      <c r="AO169" s="21">
        <v>224.05</v>
      </c>
      <c r="AP169" s="21">
        <v>502.83</v>
      </c>
      <c r="AQ169" s="21">
        <v>190.78</v>
      </c>
      <c r="AR169" s="21">
        <v>754.21</v>
      </c>
      <c r="AS169" s="21">
        <v>557.16999999999996</v>
      </c>
      <c r="AT169" s="21">
        <v>864.44</v>
      </c>
      <c r="AU169" s="21">
        <v>746.18</v>
      </c>
      <c r="AV169" s="21">
        <v>254.56</v>
      </c>
      <c r="AW169" s="21">
        <v>539.13</v>
      </c>
      <c r="AX169" s="21">
        <v>3662.21</v>
      </c>
      <c r="AY169" s="21">
        <v>0</v>
      </c>
      <c r="AZ169" s="21">
        <v>1064.55</v>
      </c>
      <c r="BA169" s="21">
        <v>575.64</v>
      </c>
      <c r="BB169" s="21">
        <v>468.39</v>
      </c>
      <c r="BC169" s="21">
        <v>272.23</v>
      </c>
      <c r="BD169" s="21">
        <v>7.0000000000000007E-2</v>
      </c>
      <c r="BE169" s="21">
        <v>0.03</v>
      </c>
      <c r="BF169" s="21">
        <v>0.02</v>
      </c>
      <c r="BG169" s="21">
        <v>0.04</v>
      </c>
      <c r="BH169" s="21">
        <v>0.04</v>
      </c>
      <c r="BI169" s="21">
        <v>0.23</v>
      </c>
      <c r="BJ169" s="21">
        <v>0</v>
      </c>
      <c r="BK169" s="21">
        <v>1.58</v>
      </c>
      <c r="BL169" s="21">
        <v>0</v>
      </c>
      <c r="BM169" s="21">
        <v>0.72</v>
      </c>
      <c r="BN169" s="21">
        <v>0.08</v>
      </c>
      <c r="BO169" s="21">
        <v>0.09</v>
      </c>
      <c r="BP169" s="21">
        <v>0</v>
      </c>
      <c r="BQ169" s="21">
        <v>0.04</v>
      </c>
      <c r="BR169" s="21">
        <v>0.08</v>
      </c>
      <c r="BS169" s="21">
        <v>3.83</v>
      </c>
      <c r="BT169" s="21">
        <v>0</v>
      </c>
      <c r="BU169" s="21">
        <v>0</v>
      </c>
      <c r="BV169" s="21">
        <v>9.1</v>
      </c>
      <c r="BW169" s="21">
        <v>0.06</v>
      </c>
      <c r="BX169" s="21">
        <v>0</v>
      </c>
      <c r="BY169" s="21">
        <v>0</v>
      </c>
      <c r="BZ169" s="21">
        <v>0</v>
      </c>
      <c r="CA169" s="21">
        <v>0</v>
      </c>
      <c r="CB169" s="21">
        <v>1003.42</v>
      </c>
      <c r="CD169" s="21">
        <v>593.02</v>
      </c>
      <c r="CF169" s="21">
        <v>0</v>
      </c>
      <c r="CG169" s="21">
        <v>0</v>
      </c>
      <c r="CH169" s="21">
        <v>0</v>
      </c>
      <c r="CI169" s="21">
        <v>0</v>
      </c>
      <c r="CJ169" s="21">
        <v>0</v>
      </c>
      <c r="CK169" s="21">
        <v>0</v>
      </c>
      <c r="CL169" s="21">
        <v>0</v>
      </c>
      <c r="CM169" s="21">
        <v>0</v>
      </c>
      <c r="CN169" s="21">
        <v>0</v>
      </c>
      <c r="CO169" s="21">
        <v>0</v>
      </c>
      <c r="CP169" s="21">
        <v>1.2</v>
      </c>
    </row>
    <row r="170" spans="1:94">
      <c r="B170" s="16" t="s">
        <v>151</v>
      </c>
    </row>
    <row r="171" spans="1:94">
      <c r="B171" s="16" t="s">
        <v>91</v>
      </c>
    </row>
    <row r="172" spans="1:94" s="19" customFormat="1" ht="47.25">
      <c r="A172" s="19" t="str">
        <f>"6/1"</f>
        <v>6/1</v>
      </c>
      <c r="B172" s="20" t="s">
        <v>133</v>
      </c>
      <c r="C172" s="19" t="str">
        <f>"100"</f>
        <v>100</v>
      </c>
      <c r="D172" s="19">
        <v>1.53</v>
      </c>
      <c r="E172" s="19">
        <v>0</v>
      </c>
      <c r="F172" s="19">
        <v>5.96</v>
      </c>
      <c r="G172" s="19">
        <v>5.96</v>
      </c>
      <c r="H172" s="19">
        <v>9.32</v>
      </c>
      <c r="I172" s="43">
        <v>92.691829999999996</v>
      </c>
      <c r="J172" s="19">
        <v>0.75</v>
      </c>
      <c r="K172" s="19">
        <v>3.9</v>
      </c>
      <c r="L172" s="19">
        <v>0</v>
      </c>
      <c r="M172" s="19">
        <v>0</v>
      </c>
      <c r="N172" s="19">
        <v>7.37</v>
      </c>
      <c r="O172" s="19">
        <v>0.1</v>
      </c>
      <c r="P172" s="19">
        <v>1.85</v>
      </c>
      <c r="Q172" s="19">
        <v>0</v>
      </c>
      <c r="R172" s="19">
        <v>0</v>
      </c>
      <c r="S172" s="19">
        <v>0.27</v>
      </c>
      <c r="T172" s="19">
        <v>1.1599999999999999</v>
      </c>
      <c r="U172" s="19">
        <v>202.56</v>
      </c>
      <c r="V172" s="19">
        <v>251.99</v>
      </c>
      <c r="W172" s="19">
        <v>41.41</v>
      </c>
      <c r="X172" s="19">
        <v>17.829999999999998</v>
      </c>
      <c r="Y172" s="19">
        <v>31.89</v>
      </c>
      <c r="Z172" s="19">
        <v>0.56999999999999995</v>
      </c>
      <c r="AA172" s="19">
        <v>0</v>
      </c>
      <c r="AB172" s="19">
        <v>1896.3</v>
      </c>
      <c r="AC172" s="19">
        <v>322.25</v>
      </c>
      <c r="AD172" s="19">
        <v>2.78</v>
      </c>
      <c r="AE172" s="19">
        <v>0.03</v>
      </c>
      <c r="AF172" s="19">
        <v>0.04</v>
      </c>
      <c r="AG172" s="19">
        <v>0.67</v>
      </c>
      <c r="AH172" s="19">
        <v>0.85</v>
      </c>
      <c r="AI172" s="19">
        <v>33.86</v>
      </c>
      <c r="AJ172" s="19">
        <v>0</v>
      </c>
      <c r="AK172" s="19">
        <v>0</v>
      </c>
      <c r="AL172" s="19">
        <v>0</v>
      </c>
      <c r="AM172" s="19">
        <v>53.94</v>
      </c>
      <c r="AN172" s="19">
        <v>50.79</v>
      </c>
      <c r="AO172" s="19">
        <v>17.579999999999998</v>
      </c>
      <c r="AP172" s="19">
        <v>38.090000000000003</v>
      </c>
      <c r="AQ172" s="19">
        <v>8.6</v>
      </c>
      <c r="AR172" s="19">
        <v>46.02</v>
      </c>
      <c r="AS172" s="19">
        <v>59.71</v>
      </c>
      <c r="AT172" s="19">
        <v>68.900000000000006</v>
      </c>
      <c r="AU172" s="19">
        <v>147.59</v>
      </c>
      <c r="AV172" s="19">
        <v>22.78</v>
      </c>
      <c r="AW172" s="19">
        <v>39.090000000000003</v>
      </c>
      <c r="AX172" s="19">
        <v>238.97</v>
      </c>
      <c r="AY172" s="19">
        <v>0</v>
      </c>
      <c r="AZ172" s="19">
        <v>48.07</v>
      </c>
      <c r="BA172" s="19">
        <v>48.54</v>
      </c>
      <c r="BB172" s="19">
        <v>39.57</v>
      </c>
      <c r="BC172" s="19">
        <v>16.579999999999998</v>
      </c>
      <c r="BD172" s="19">
        <v>0</v>
      </c>
      <c r="BE172" s="19">
        <v>0</v>
      </c>
      <c r="BF172" s="19">
        <v>0</v>
      </c>
      <c r="BG172" s="19">
        <v>0</v>
      </c>
      <c r="BH172" s="19">
        <v>0</v>
      </c>
      <c r="BI172" s="19">
        <v>0</v>
      </c>
      <c r="BJ172" s="19">
        <v>0</v>
      </c>
      <c r="BK172" s="19">
        <v>0.36</v>
      </c>
      <c r="BL172" s="19">
        <v>0</v>
      </c>
      <c r="BM172" s="19">
        <v>0.24</v>
      </c>
      <c r="BN172" s="19">
        <v>0.02</v>
      </c>
      <c r="BO172" s="19">
        <v>0.04</v>
      </c>
      <c r="BP172" s="19">
        <v>0</v>
      </c>
      <c r="BQ172" s="19">
        <v>0</v>
      </c>
      <c r="BR172" s="19">
        <v>0</v>
      </c>
      <c r="BS172" s="19">
        <v>1.39</v>
      </c>
      <c r="BT172" s="19">
        <v>0</v>
      </c>
      <c r="BU172" s="19">
        <v>0</v>
      </c>
      <c r="BV172" s="19">
        <v>3.47</v>
      </c>
      <c r="BW172" s="19">
        <v>0</v>
      </c>
      <c r="BX172" s="19">
        <v>0</v>
      </c>
      <c r="BY172" s="19">
        <v>0</v>
      </c>
      <c r="BZ172" s="19">
        <v>0</v>
      </c>
      <c r="CA172" s="19">
        <v>0</v>
      </c>
      <c r="CB172" s="19">
        <v>81.89</v>
      </c>
      <c r="CD172" s="19">
        <v>316.05</v>
      </c>
      <c r="CF172" s="19">
        <v>0</v>
      </c>
      <c r="CG172" s="19">
        <v>0</v>
      </c>
      <c r="CH172" s="19">
        <v>0</v>
      </c>
      <c r="CI172" s="19">
        <v>0</v>
      </c>
      <c r="CJ172" s="19">
        <v>0</v>
      </c>
      <c r="CK172" s="19">
        <v>0</v>
      </c>
      <c r="CL172" s="19">
        <v>0</v>
      </c>
      <c r="CM172" s="19">
        <v>0</v>
      </c>
      <c r="CN172" s="19">
        <v>0</v>
      </c>
      <c r="CO172" s="19">
        <v>3</v>
      </c>
      <c r="CP172" s="19">
        <v>0.5</v>
      </c>
    </row>
    <row r="173" spans="1:94" s="19" customFormat="1" ht="31.5">
      <c r="A173" s="19" t="str">
        <f>"87"</f>
        <v>87</v>
      </c>
      <c r="B173" s="20" t="s">
        <v>152</v>
      </c>
      <c r="C173" s="19" t="str">
        <f>"250"</f>
        <v>250</v>
      </c>
      <c r="D173" s="19">
        <v>2.94</v>
      </c>
      <c r="E173" s="19">
        <v>0.02</v>
      </c>
      <c r="F173" s="19">
        <v>3.1</v>
      </c>
      <c r="G173" s="19">
        <v>0.37</v>
      </c>
      <c r="H173" s="19">
        <v>13.76</v>
      </c>
      <c r="I173" s="43">
        <v>90.660431749999987</v>
      </c>
      <c r="J173" s="19">
        <v>2.0299999999999998</v>
      </c>
      <c r="K173" s="19">
        <v>0.09</v>
      </c>
      <c r="L173" s="19">
        <v>0</v>
      </c>
      <c r="M173" s="19">
        <v>0</v>
      </c>
      <c r="N173" s="19">
        <v>2.2000000000000002</v>
      </c>
      <c r="O173" s="19">
        <v>10.36</v>
      </c>
      <c r="P173" s="19">
        <v>1.2</v>
      </c>
      <c r="Q173" s="19">
        <v>0</v>
      </c>
      <c r="R173" s="19">
        <v>0</v>
      </c>
      <c r="S173" s="19">
        <v>7.0000000000000007E-2</v>
      </c>
      <c r="T173" s="19">
        <v>0.79</v>
      </c>
      <c r="U173" s="19">
        <v>4.6100000000000003</v>
      </c>
      <c r="V173" s="19">
        <v>48.07</v>
      </c>
      <c r="W173" s="19">
        <v>7.21</v>
      </c>
      <c r="X173" s="19">
        <v>8.65</v>
      </c>
      <c r="Y173" s="19">
        <v>19.72</v>
      </c>
      <c r="Z173" s="19">
        <v>0.22</v>
      </c>
      <c r="AA173" s="19">
        <v>13.28</v>
      </c>
      <c r="AB173" s="19">
        <v>1547.4</v>
      </c>
      <c r="AC173" s="19">
        <v>344.49</v>
      </c>
      <c r="AD173" s="19">
        <v>0.14000000000000001</v>
      </c>
      <c r="AE173" s="19">
        <v>0.01</v>
      </c>
      <c r="AF173" s="19">
        <v>0.02</v>
      </c>
      <c r="AG173" s="19">
        <v>0.21</v>
      </c>
      <c r="AH173" s="19">
        <v>0.4</v>
      </c>
      <c r="AI173" s="19">
        <v>0.71</v>
      </c>
      <c r="AJ173" s="19">
        <v>0</v>
      </c>
      <c r="AK173" s="19">
        <v>27.13</v>
      </c>
      <c r="AL173" s="19">
        <v>21.66</v>
      </c>
      <c r="AM173" s="19">
        <v>37.42</v>
      </c>
      <c r="AN173" s="19">
        <v>18.93</v>
      </c>
      <c r="AO173" s="19">
        <v>9.26</v>
      </c>
      <c r="AP173" s="19">
        <v>17.149999999999999</v>
      </c>
      <c r="AQ173" s="19">
        <v>6.86</v>
      </c>
      <c r="AR173" s="19">
        <v>22.97</v>
      </c>
      <c r="AS173" s="19">
        <v>26.33</v>
      </c>
      <c r="AT173" s="19">
        <v>30.71</v>
      </c>
      <c r="AU173" s="19">
        <v>46.96</v>
      </c>
      <c r="AV173" s="19">
        <v>10.89</v>
      </c>
      <c r="AW173" s="19">
        <v>19.93</v>
      </c>
      <c r="AX173" s="19">
        <v>94.9</v>
      </c>
      <c r="AY173" s="19">
        <v>0</v>
      </c>
      <c r="AZ173" s="19">
        <v>21.08</v>
      </c>
      <c r="BA173" s="19">
        <v>21.67</v>
      </c>
      <c r="BB173" s="19">
        <v>17.260000000000002</v>
      </c>
      <c r="BC173" s="19">
        <v>8.4600000000000009</v>
      </c>
      <c r="BD173" s="19">
        <v>0.12</v>
      </c>
      <c r="BE173" s="19">
        <v>0.03</v>
      </c>
      <c r="BF173" s="19">
        <v>0.02</v>
      </c>
      <c r="BG173" s="19">
        <v>0.06</v>
      </c>
      <c r="BH173" s="19">
        <v>0.08</v>
      </c>
      <c r="BI173" s="19">
        <v>0.26</v>
      </c>
      <c r="BJ173" s="19">
        <v>0</v>
      </c>
      <c r="BK173" s="19">
        <v>0.82</v>
      </c>
      <c r="BL173" s="19">
        <v>0</v>
      </c>
      <c r="BM173" s="19">
        <v>0.25</v>
      </c>
      <c r="BN173" s="19">
        <v>0</v>
      </c>
      <c r="BO173" s="19">
        <v>0</v>
      </c>
      <c r="BP173" s="19">
        <v>0</v>
      </c>
      <c r="BQ173" s="19">
        <v>0.03</v>
      </c>
      <c r="BR173" s="19">
        <v>0.09</v>
      </c>
      <c r="BS173" s="19">
        <v>0.77</v>
      </c>
      <c r="BT173" s="19">
        <v>0</v>
      </c>
      <c r="BU173" s="19">
        <v>0</v>
      </c>
      <c r="BV173" s="19">
        <v>0.05</v>
      </c>
      <c r="BW173" s="19">
        <v>0</v>
      </c>
      <c r="BX173" s="19">
        <v>0</v>
      </c>
      <c r="BY173" s="19">
        <v>0</v>
      </c>
      <c r="BZ173" s="19">
        <v>0</v>
      </c>
      <c r="CA173" s="19">
        <v>0</v>
      </c>
      <c r="CB173" s="19">
        <v>282.57</v>
      </c>
      <c r="CD173" s="19">
        <v>271.18</v>
      </c>
      <c r="CF173" s="19">
        <v>0</v>
      </c>
      <c r="CG173" s="19">
        <v>0</v>
      </c>
      <c r="CH173" s="19">
        <v>0</v>
      </c>
      <c r="CI173" s="19">
        <v>0</v>
      </c>
      <c r="CJ173" s="19">
        <v>0</v>
      </c>
      <c r="CK173" s="19">
        <v>0</v>
      </c>
      <c r="CL173" s="19">
        <v>0</v>
      </c>
      <c r="CM173" s="19">
        <v>0</v>
      </c>
      <c r="CN173" s="19">
        <v>0</v>
      </c>
      <c r="CO173" s="19">
        <v>0</v>
      </c>
      <c r="CP173" s="19">
        <v>0</v>
      </c>
    </row>
    <row r="174" spans="1:94" s="19" customFormat="1" ht="31.5">
      <c r="A174" s="19" t="str">
        <f>"37/8"</f>
        <v>37/8</v>
      </c>
      <c r="B174" s="20" t="s">
        <v>153</v>
      </c>
      <c r="C174" s="19" t="str">
        <f>"100"</f>
        <v>100</v>
      </c>
      <c r="D174" s="19">
        <v>9.68</v>
      </c>
      <c r="E174" s="19">
        <v>7.14</v>
      </c>
      <c r="F174" s="19">
        <v>19.260000000000002</v>
      </c>
      <c r="G174" s="19">
        <v>0.22</v>
      </c>
      <c r="H174" s="19">
        <v>13.28</v>
      </c>
      <c r="I174" s="43">
        <v>260.09731103035278</v>
      </c>
      <c r="J174" s="19">
        <v>8.64</v>
      </c>
      <c r="K174" s="19">
        <v>0.12</v>
      </c>
      <c r="L174" s="19">
        <v>0</v>
      </c>
      <c r="M174" s="19">
        <v>0</v>
      </c>
      <c r="N174" s="19">
        <v>2.99</v>
      </c>
      <c r="O174" s="19">
        <v>8.99</v>
      </c>
      <c r="P174" s="19">
        <v>1.31</v>
      </c>
      <c r="Q174" s="19">
        <v>0</v>
      </c>
      <c r="R174" s="19">
        <v>0</v>
      </c>
      <c r="S174" s="19">
        <v>0.11</v>
      </c>
      <c r="T174" s="19">
        <v>1.92</v>
      </c>
      <c r="U174" s="19">
        <v>342.98</v>
      </c>
      <c r="V174" s="19">
        <v>171.12</v>
      </c>
      <c r="W174" s="19">
        <v>35.619999999999997</v>
      </c>
      <c r="X174" s="19">
        <v>22.12</v>
      </c>
      <c r="Y174" s="19">
        <v>120.17</v>
      </c>
      <c r="Z174" s="19">
        <v>1.39</v>
      </c>
      <c r="AA174" s="19">
        <v>24</v>
      </c>
      <c r="AB174" s="19">
        <v>16.41</v>
      </c>
      <c r="AC174" s="19">
        <v>26.93</v>
      </c>
      <c r="AD174" s="19">
        <v>0.54</v>
      </c>
      <c r="AE174" s="19">
        <v>0.28000000000000003</v>
      </c>
      <c r="AF174" s="19">
        <v>0.11</v>
      </c>
      <c r="AG174" s="19">
        <v>1.56</v>
      </c>
      <c r="AH174" s="19">
        <v>3.67</v>
      </c>
      <c r="AI174" s="19">
        <v>2.54</v>
      </c>
      <c r="AJ174" s="19">
        <v>0</v>
      </c>
      <c r="AK174" s="19">
        <v>426.92</v>
      </c>
      <c r="AL174" s="19">
        <v>367.75</v>
      </c>
      <c r="AM174" s="19">
        <v>567.02</v>
      </c>
      <c r="AN174" s="19">
        <v>620.47</v>
      </c>
      <c r="AO174" s="19">
        <v>175.5</v>
      </c>
      <c r="AP174" s="19">
        <v>335.29</v>
      </c>
      <c r="AQ174" s="19">
        <v>100.3</v>
      </c>
      <c r="AR174" s="19">
        <v>307.62</v>
      </c>
      <c r="AS174" s="19">
        <v>373.69</v>
      </c>
      <c r="AT174" s="19">
        <v>424.89</v>
      </c>
      <c r="AU174" s="19">
        <v>632.72</v>
      </c>
      <c r="AV174" s="19">
        <v>277.17</v>
      </c>
      <c r="AW174" s="19">
        <v>337.03</v>
      </c>
      <c r="AX174" s="19">
        <v>1135.3800000000001</v>
      </c>
      <c r="AY174" s="19">
        <v>79.8</v>
      </c>
      <c r="AZ174" s="19">
        <v>334.06</v>
      </c>
      <c r="BA174" s="19">
        <v>303.19</v>
      </c>
      <c r="BB174" s="19">
        <v>277.70999999999998</v>
      </c>
      <c r="BC174" s="19">
        <v>95.37</v>
      </c>
      <c r="BD174" s="19">
        <v>0.13</v>
      </c>
      <c r="BE174" s="19">
        <v>0.06</v>
      </c>
      <c r="BF174" s="19">
        <v>0.03</v>
      </c>
      <c r="BG174" s="19">
        <v>7.0000000000000007E-2</v>
      </c>
      <c r="BH174" s="19">
        <v>0.08</v>
      </c>
      <c r="BI174" s="19">
        <v>0.38</v>
      </c>
      <c r="BJ174" s="19">
        <v>0</v>
      </c>
      <c r="BK174" s="19">
        <v>1.07</v>
      </c>
      <c r="BL174" s="19">
        <v>0</v>
      </c>
      <c r="BM174" s="19">
        <v>0.33</v>
      </c>
      <c r="BN174" s="19">
        <v>0</v>
      </c>
      <c r="BO174" s="19">
        <v>0</v>
      </c>
      <c r="BP174" s="19">
        <v>0</v>
      </c>
      <c r="BQ174" s="19">
        <v>7.0000000000000007E-2</v>
      </c>
      <c r="BR174" s="19">
        <v>0.11</v>
      </c>
      <c r="BS174" s="19">
        <v>0.88</v>
      </c>
      <c r="BT174" s="19">
        <v>0</v>
      </c>
      <c r="BU174" s="19">
        <v>0</v>
      </c>
      <c r="BV174" s="19">
        <v>7.0000000000000007E-2</v>
      </c>
      <c r="BW174" s="19">
        <v>0</v>
      </c>
      <c r="BX174" s="19">
        <v>0</v>
      </c>
      <c r="BY174" s="19">
        <v>0</v>
      </c>
      <c r="BZ174" s="19">
        <v>0</v>
      </c>
      <c r="CA174" s="19">
        <v>0</v>
      </c>
      <c r="CB174" s="19">
        <v>65.67</v>
      </c>
      <c r="CD174" s="19">
        <v>26.74</v>
      </c>
      <c r="CF174" s="19">
        <v>0</v>
      </c>
      <c r="CG174" s="19">
        <v>0</v>
      </c>
      <c r="CH174" s="19">
        <v>0</v>
      </c>
      <c r="CI174" s="19">
        <v>0</v>
      </c>
      <c r="CJ174" s="19">
        <v>0</v>
      </c>
      <c r="CK174" s="19">
        <v>0</v>
      </c>
      <c r="CL174" s="19">
        <v>0</v>
      </c>
      <c r="CM174" s="19">
        <v>0</v>
      </c>
      <c r="CN174" s="19">
        <v>0</v>
      </c>
      <c r="CO174" s="19">
        <v>0</v>
      </c>
      <c r="CP174" s="19">
        <v>0.82</v>
      </c>
    </row>
    <row r="175" spans="1:94" s="19" customFormat="1">
      <c r="A175" s="19" t="str">
        <f>"3/4"</f>
        <v>3/4</v>
      </c>
      <c r="B175" s="20" t="s">
        <v>154</v>
      </c>
      <c r="C175" s="19" t="str">
        <f>"180"</f>
        <v>180</v>
      </c>
      <c r="D175" s="19">
        <v>6.52</v>
      </c>
      <c r="E175" s="19">
        <v>0.04</v>
      </c>
      <c r="F175" s="19">
        <v>4.62</v>
      </c>
      <c r="G175" s="19">
        <v>1.43</v>
      </c>
      <c r="H175" s="19">
        <v>28.61</v>
      </c>
      <c r="I175" s="43">
        <v>170.67961259999998</v>
      </c>
      <c r="J175" s="19">
        <v>2.38</v>
      </c>
      <c r="K175" s="19">
        <v>0.1</v>
      </c>
      <c r="L175" s="19">
        <v>0</v>
      </c>
      <c r="M175" s="19">
        <v>0</v>
      </c>
      <c r="N175" s="19">
        <v>0.66</v>
      </c>
      <c r="O175" s="19">
        <v>23.21</v>
      </c>
      <c r="P175" s="19">
        <v>4.7300000000000004</v>
      </c>
      <c r="Q175" s="19">
        <v>0</v>
      </c>
      <c r="R175" s="19">
        <v>0</v>
      </c>
      <c r="S175" s="19">
        <v>0</v>
      </c>
      <c r="T175" s="19">
        <v>1.26</v>
      </c>
      <c r="U175" s="19">
        <v>174.43</v>
      </c>
      <c r="V175" s="19">
        <v>167.28</v>
      </c>
      <c r="W175" s="19">
        <v>11.21</v>
      </c>
      <c r="X175" s="19">
        <v>83.88</v>
      </c>
      <c r="Y175" s="19">
        <v>123.79</v>
      </c>
      <c r="Z175" s="19">
        <v>2.89</v>
      </c>
      <c r="AA175" s="19">
        <v>18</v>
      </c>
      <c r="AB175" s="19">
        <v>16.12</v>
      </c>
      <c r="AC175" s="19">
        <v>21.13</v>
      </c>
      <c r="AD175" s="19">
        <v>0.4</v>
      </c>
      <c r="AE175" s="19">
        <v>0.16</v>
      </c>
      <c r="AF175" s="19">
        <v>0.08</v>
      </c>
      <c r="AG175" s="19">
        <v>1.58</v>
      </c>
      <c r="AH175" s="19">
        <v>3.18</v>
      </c>
      <c r="AI175" s="19">
        <v>0</v>
      </c>
      <c r="AJ175" s="19">
        <v>0</v>
      </c>
      <c r="AK175" s="19">
        <v>1.85</v>
      </c>
      <c r="AL175" s="19">
        <v>1.81</v>
      </c>
      <c r="AM175" s="19">
        <v>325.33</v>
      </c>
      <c r="AN175" s="19">
        <v>231.04</v>
      </c>
      <c r="AO175" s="19">
        <v>139.05000000000001</v>
      </c>
      <c r="AP175" s="19">
        <v>174.94</v>
      </c>
      <c r="AQ175" s="19">
        <v>79.69</v>
      </c>
      <c r="AR175" s="19">
        <v>257.7</v>
      </c>
      <c r="AS175" s="19">
        <v>252.25</v>
      </c>
      <c r="AT175" s="19">
        <v>485.19</v>
      </c>
      <c r="AU175" s="19">
        <v>478.78</v>
      </c>
      <c r="AV175" s="19">
        <v>131.19999999999999</v>
      </c>
      <c r="AW175" s="19">
        <v>312.23</v>
      </c>
      <c r="AX175" s="19">
        <v>982.99</v>
      </c>
      <c r="AY175" s="19">
        <v>0</v>
      </c>
      <c r="AZ175" s="19">
        <v>218.21</v>
      </c>
      <c r="BA175" s="19">
        <v>264.27999999999997</v>
      </c>
      <c r="BB175" s="19">
        <v>187.69</v>
      </c>
      <c r="BC175" s="19">
        <v>143.06</v>
      </c>
      <c r="BD175" s="19">
        <v>0.12</v>
      </c>
      <c r="BE175" s="19">
        <v>0.05</v>
      </c>
      <c r="BF175" s="19">
        <v>0.03</v>
      </c>
      <c r="BG175" s="19">
        <v>7.0000000000000007E-2</v>
      </c>
      <c r="BH175" s="19">
        <v>0.08</v>
      </c>
      <c r="BI175" s="19">
        <v>0.35</v>
      </c>
      <c r="BJ175" s="19">
        <v>0</v>
      </c>
      <c r="BK175" s="19">
        <v>1.2</v>
      </c>
      <c r="BL175" s="19">
        <v>0</v>
      </c>
      <c r="BM175" s="19">
        <v>0.32</v>
      </c>
      <c r="BN175" s="19">
        <v>0</v>
      </c>
      <c r="BO175" s="19">
        <v>0</v>
      </c>
      <c r="BP175" s="19">
        <v>0</v>
      </c>
      <c r="BQ175" s="19">
        <v>7.0000000000000007E-2</v>
      </c>
      <c r="BR175" s="19">
        <v>0.11</v>
      </c>
      <c r="BS175" s="19">
        <v>1.26</v>
      </c>
      <c r="BT175" s="19">
        <v>0.01</v>
      </c>
      <c r="BU175" s="19">
        <v>0</v>
      </c>
      <c r="BV175" s="19">
        <v>0.49</v>
      </c>
      <c r="BW175" s="19">
        <v>0.05</v>
      </c>
      <c r="BX175" s="19">
        <v>0</v>
      </c>
      <c r="BY175" s="19">
        <v>0</v>
      </c>
      <c r="BZ175" s="19">
        <v>0</v>
      </c>
      <c r="CA175" s="19">
        <v>0</v>
      </c>
      <c r="CB175" s="19">
        <v>151.30000000000001</v>
      </c>
      <c r="CD175" s="19">
        <v>20.69</v>
      </c>
      <c r="CF175" s="19">
        <v>0</v>
      </c>
      <c r="CG175" s="19">
        <v>0</v>
      </c>
      <c r="CH175" s="19">
        <v>0</v>
      </c>
      <c r="CI175" s="19">
        <v>0</v>
      </c>
      <c r="CJ175" s="19">
        <v>0</v>
      </c>
      <c r="CK175" s="19">
        <v>0</v>
      </c>
      <c r="CL175" s="19">
        <v>0</v>
      </c>
      <c r="CM175" s="19">
        <v>0</v>
      </c>
      <c r="CN175" s="19">
        <v>0</v>
      </c>
      <c r="CO175" s="19">
        <v>0</v>
      </c>
      <c r="CP175" s="19">
        <v>0.45</v>
      </c>
    </row>
    <row r="176" spans="1:94" s="19" customFormat="1">
      <c r="A176" s="19" t="str">
        <f>"6/10"</f>
        <v>6/10</v>
      </c>
      <c r="B176" s="20" t="s">
        <v>96</v>
      </c>
      <c r="C176" s="19" t="str">
        <f>"200"</f>
        <v>200</v>
      </c>
      <c r="D176" s="19">
        <v>1.02</v>
      </c>
      <c r="E176" s="19">
        <v>0</v>
      </c>
      <c r="F176" s="19">
        <v>0.06</v>
      </c>
      <c r="G176" s="19">
        <v>0.06</v>
      </c>
      <c r="H176" s="19">
        <v>23.18</v>
      </c>
      <c r="I176" s="43">
        <v>87.598919999999993</v>
      </c>
      <c r="J176" s="19">
        <v>0.02</v>
      </c>
      <c r="K176" s="19">
        <v>0</v>
      </c>
      <c r="L176" s="19">
        <v>0</v>
      </c>
      <c r="M176" s="19">
        <v>0</v>
      </c>
      <c r="N176" s="19">
        <v>19.190000000000001</v>
      </c>
      <c r="O176" s="19">
        <v>0.56999999999999995</v>
      </c>
      <c r="P176" s="19">
        <v>3.42</v>
      </c>
      <c r="Q176" s="19">
        <v>0</v>
      </c>
      <c r="R176" s="19">
        <v>0</v>
      </c>
      <c r="S176" s="19">
        <v>0.3</v>
      </c>
      <c r="T176" s="19">
        <v>0.81</v>
      </c>
      <c r="U176" s="19">
        <v>3.47</v>
      </c>
      <c r="V176" s="19">
        <v>340.26</v>
      </c>
      <c r="W176" s="19">
        <v>31.33</v>
      </c>
      <c r="X176" s="19">
        <v>19.95</v>
      </c>
      <c r="Y176" s="19">
        <v>27.16</v>
      </c>
      <c r="Z176" s="19">
        <v>0.65</v>
      </c>
      <c r="AA176" s="19">
        <v>0</v>
      </c>
      <c r="AB176" s="19">
        <v>630</v>
      </c>
      <c r="AC176" s="19">
        <v>116.6</v>
      </c>
      <c r="AD176" s="19">
        <v>1.1000000000000001</v>
      </c>
      <c r="AE176" s="19">
        <v>0.02</v>
      </c>
      <c r="AF176" s="19">
        <v>0.04</v>
      </c>
      <c r="AG176" s="19">
        <v>0.51</v>
      </c>
      <c r="AH176" s="19">
        <v>0.78</v>
      </c>
      <c r="AI176" s="19">
        <v>0.32</v>
      </c>
      <c r="AJ176" s="19">
        <v>0</v>
      </c>
      <c r="AK176" s="19">
        <v>0</v>
      </c>
      <c r="AL176" s="19">
        <v>0</v>
      </c>
      <c r="AM176" s="19">
        <v>0.01</v>
      </c>
      <c r="AN176" s="19">
        <v>0.02</v>
      </c>
      <c r="AO176" s="19">
        <v>0</v>
      </c>
      <c r="AP176" s="19">
        <v>0.01</v>
      </c>
      <c r="AQ176" s="19">
        <v>0</v>
      </c>
      <c r="AR176" s="19">
        <v>0.01</v>
      </c>
      <c r="AS176" s="19">
        <v>0.01</v>
      </c>
      <c r="AT176" s="19">
        <v>0.01</v>
      </c>
      <c r="AU176" s="19">
        <v>0.06</v>
      </c>
      <c r="AV176" s="19">
        <v>0</v>
      </c>
      <c r="AW176" s="19">
        <v>0.01</v>
      </c>
      <c r="AX176" s="19">
        <v>0.03</v>
      </c>
      <c r="AY176" s="19">
        <v>0</v>
      </c>
      <c r="AZ176" s="19">
        <v>0.02</v>
      </c>
      <c r="BA176" s="19">
        <v>0.01</v>
      </c>
      <c r="BB176" s="19">
        <v>0.01</v>
      </c>
      <c r="BC176" s="19">
        <v>0</v>
      </c>
      <c r="BD176" s="19">
        <v>0</v>
      </c>
      <c r="BE176" s="19">
        <v>0</v>
      </c>
      <c r="BF176" s="19">
        <v>0</v>
      </c>
      <c r="BG176" s="19">
        <v>0</v>
      </c>
      <c r="BH176" s="19">
        <v>0</v>
      </c>
      <c r="BI176" s="19">
        <v>0</v>
      </c>
      <c r="BJ176" s="19">
        <v>0</v>
      </c>
      <c r="BK176" s="19">
        <v>0</v>
      </c>
      <c r="BL176" s="19">
        <v>0</v>
      </c>
      <c r="BM176" s="19">
        <v>0</v>
      </c>
      <c r="BN176" s="19">
        <v>0</v>
      </c>
      <c r="BO176" s="19">
        <v>0</v>
      </c>
      <c r="BP176" s="19">
        <v>0</v>
      </c>
      <c r="BQ176" s="19">
        <v>0</v>
      </c>
      <c r="BR176" s="19">
        <v>0</v>
      </c>
      <c r="BS176" s="19">
        <v>0.01</v>
      </c>
      <c r="BT176" s="19">
        <v>0</v>
      </c>
      <c r="BU176" s="19">
        <v>0</v>
      </c>
      <c r="BV176" s="19">
        <v>0.01</v>
      </c>
      <c r="BW176" s="19">
        <v>0</v>
      </c>
      <c r="BX176" s="19">
        <v>0</v>
      </c>
      <c r="BY176" s="19">
        <v>0</v>
      </c>
      <c r="BZ176" s="19">
        <v>0</v>
      </c>
      <c r="CA176" s="19">
        <v>0</v>
      </c>
      <c r="CB176" s="19">
        <v>214.01</v>
      </c>
      <c r="CD176" s="19">
        <v>105</v>
      </c>
      <c r="CF176" s="19">
        <v>0</v>
      </c>
      <c r="CG176" s="19">
        <v>0</v>
      </c>
      <c r="CH176" s="19">
        <v>0</v>
      </c>
      <c r="CI176" s="19">
        <v>0</v>
      </c>
      <c r="CJ176" s="19">
        <v>0</v>
      </c>
      <c r="CK176" s="19">
        <v>0</v>
      </c>
      <c r="CL176" s="19">
        <v>0</v>
      </c>
      <c r="CM176" s="19">
        <v>0</v>
      </c>
      <c r="CN176" s="19">
        <v>0</v>
      </c>
      <c r="CO176" s="19">
        <v>10</v>
      </c>
      <c r="CP176" s="19">
        <v>0</v>
      </c>
    </row>
    <row r="177" spans="1:94" s="19" customFormat="1">
      <c r="A177" s="19" t="str">
        <f>"-"</f>
        <v>-</v>
      </c>
      <c r="B177" s="20" t="s">
        <v>97</v>
      </c>
      <c r="C177" s="19" t="str">
        <f>"50"</f>
        <v>50</v>
      </c>
      <c r="D177" s="19">
        <v>3.3</v>
      </c>
      <c r="E177" s="19">
        <v>0</v>
      </c>
      <c r="F177" s="19">
        <v>0.6</v>
      </c>
      <c r="G177" s="19">
        <v>0.6</v>
      </c>
      <c r="H177" s="19">
        <v>20.85</v>
      </c>
      <c r="I177" s="43">
        <v>96.69</v>
      </c>
      <c r="J177" s="19">
        <v>0.1</v>
      </c>
      <c r="K177" s="19">
        <v>0</v>
      </c>
      <c r="L177" s="19">
        <v>0</v>
      </c>
      <c r="M177" s="19">
        <v>0</v>
      </c>
      <c r="N177" s="19">
        <v>0.6</v>
      </c>
      <c r="O177" s="19">
        <v>16.100000000000001</v>
      </c>
      <c r="P177" s="19">
        <v>4.1500000000000004</v>
      </c>
      <c r="Q177" s="19">
        <v>0</v>
      </c>
      <c r="R177" s="19">
        <v>0</v>
      </c>
      <c r="S177" s="19">
        <v>0.5</v>
      </c>
      <c r="T177" s="19">
        <v>1.25</v>
      </c>
      <c r="U177" s="19">
        <v>305</v>
      </c>
      <c r="V177" s="19">
        <v>122.5</v>
      </c>
      <c r="W177" s="19">
        <v>17.5</v>
      </c>
      <c r="X177" s="19">
        <v>23.5</v>
      </c>
      <c r="Y177" s="19">
        <v>79</v>
      </c>
      <c r="Z177" s="19">
        <v>1.95</v>
      </c>
      <c r="AA177" s="19">
        <v>0</v>
      </c>
      <c r="AB177" s="19">
        <v>2.5</v>
      </c>
      <c r="AC177" s="19">
        <v>0.5</v>
      </c>
      <c r="AD177" s="19">
        <v>0.7</v>
      </c>
      <c r="AE177" s="19">
        <v>0.09</v>
      </c>
      <c r="AF177" s="19">
        <v>0.04</v>
      </c>
      <c r="AG177" s="19">
        <v>0.35</v>
      </c>
      <c r="AH177" s="19">
        <v>1</v>
      </c>
      <c r="AI177" s="19">
        <v>0</v>
      </c>
      <c r="AJ177" s="19">
        <v>0</v>
      </c>
      <c r="AK177" s="19">
        <v>0</v>
      </c>
      <c r="AL177" s="19">
        <v>0</v>
      </c>
      <c r="AM177" s="19">
        <v>213.5</v>
      </c>
      <c r="AN177" s="19">
        <v>111.5</v>
      </c>
      <c r="AO177" s="19">
        <v>46.5</v>
      </c>
      <c r="AP177" s="19">
        <v>99</v>
      </c>
      <c r="AQ177" s="19">
        <v>40</v>
      </c>
      <c r="AR177" s="19">
        <v>185.5</v>
      </c>
      <c r="AS177" s="19">
        <v>148.5</v>
      </c>
      <c r="AT177" s="19">
        <v>145.5</v>
      </c>
      <c r="AU177" s="19">
        <v>232</v>
      </c>
      <c r="AV177" s="19">
        <v>62</v>
      </c>
      <c r="AW177" s="19">
        <v>155</v>
      </c>
      <c r="AX177" s="19">
        <v>764.5</v>
      </c>
      <c r="AY177" s="19">
        <v>0</v>
      </c>
      <c r="AZ177" s="19">
        <v>263</v>
      </c>
      <c r="BA177" s="19">
        <v>145.5</v>
      </c>
      <c r="BB177" s="19">
        <v>90</v>
      </c>
      <c r="BC177" s="19">
        <v>65</v>
      </c>
      <c r="BD177" s="19">
        <v>0</v>
      </c>
      <c r="BE177" s="19">
        <v>0</v>
      </c>
      <c r="BF177" s="19">
        <v>0</v>
      </c>
      <c r="BG177" s="19">
        <v>0</v>
      </c>
      <c r="BH177" s="19">
        <v>0</v>
      </c>
      <c r="BI177" s="19">
        <v>0</v>
      </c>
      <c r="BJ177" s="19">
        <v>0</v>
      </c>
      <c r="BK177" s="19">
        <v>7.0000000000000007E-2</v>
      </c>
      <c r="BL177" s="19">
        <v>0</v>
      </c>
      <c r="BM177" s="19">
        <v>0.01</v>
      </c>
      <c r="BN177" s="19">
        <v>0.01</v>
      </c>
      <c r="BO177" s="19">
        <v>0</v>
      </c>
      <c r="BP177" s="19">
        <v>0</v>
      </c>
      <c r="BQ177" s="19">
        <v>0</v>
      </c>
      <c r="BR177" s="19">
        <v>0.01</v>
      </c>
      <c r="BS177" s="19">
        <v>0.06</v>
      </c>
      <c r="BT177" s="19">
        <v>0</v>
      </c>
      <c r="BU177" s="19">
        <v>0</v>
      </c>
      <c r="BV177" s="19">
        <v>0.24</v>
      </c>
      <c r="BW177" s="19">
        <v>0.04</v>
      </c>
      <c r="BX177" s="19">
        <v>0</v>
      </c>
      <c r="BY177" s="19">
        <v>0</v>
      </c>
      <c r="BZ177" s="19">
        <v>0</v>
      </c>
      <c r="CA177" s="19">
        <v>0</v>
      </c>
      <c r="CB177" s="19">
        <v>23.5</v>
      </c>
      <c r="CD177" s="19">
        <v>0.42</v>
      </c>
      <c r="CF177" s="19">
        <v>0</v>
      </c>
      <c r="CG177" s="19">
        <v>0</v>
      </c>
      <c r="CH177" s="19">
        <v>0</v>
      </c>
      <c r="CI177" s="19">
        <v>0</v>
      </c>
      <c r="CJ177" s="19">
        <v>0</v>
      </c>
      <c r="CK177" s="19">
        <v>0</v>
      </c>
      <c r="CL177" s="19">
        <v>0</v>
      </c>
      <c r="CM177" s="19">
        <v>0</v>
      </c>
      <c r="CN177" s="19">
        <v>0</v>
      </c>
      <c r="CO177" s="19">
        <v>0</v>
      </c>
      <c r="CP177" s="19">
        <v>0</v>
      </c>
    </row>
    <row r="178" spans="1:94" s="17" customFormat="1">
      <c r="A178" s="17" t="str">
        <f>"-"</f>
        <v>-</v>
      </c>
      <c r="B178" s="18" t="s">
        <v>98</v>
      </c>
      <c r="C178" s="17" t="str">
        <f>"60"</f>
        <v>60</v>
      </c>
      <c r="D178" s="17">
        <v>3.97</v>
      </c>
      <c r="E178" s="17">
        <v>0</v>
      </c>
      <c r="F178" s="17">
        <v>0.39</v>
      </c>
      <c r="G178" s="17">
        <v>0.39</v>
      </c>
      <c r="H178" s="17">
        <v>28.14</v>
      </c>
      <c r="I178" s="48">
        <v>134.34059999999999</v>
      </c>
      <c r="J178" s="17">
        <v>0</v>
      </c>
      <c r="K178" s="17">
        <v>0</v>
      </c>
      <c r="L178" s="17">
        <v>0</v>
      </c>
      <c r="M178" s="17">
        <v>0</v>
      </c>
      <c r="N178" s="17">
        <v>0.66</v>
      </c>
      <c r="O178" s="17">
        <v>27.36</v>
      </c>
      <c r="P178" s="17">
        <v>0.12</v>
      </c>
      <c r="Q178" s="17">
        <v>0</v>
      </c>
      <c r="R178" s="17">
        <v>0</v>
      </c>
      <c r="S178" s="17">
        <v>0</v>
      </c>
      <c r="T178" s="17">
        <v>1.08</v>
      </c>
      <c r="U178" s="17">
        <v>0</v>
      </c>
      <c r="V178" s="17">
        <v>0</v>
      </c>
      <c r="W178" s="17">
        <v>0</v>
      </c>
      <c r="X178" s="17">
        <v>0</v>
      </c>
      <c r="Y178" s="17">
        <v>0</v>
      </c>
      <c r="Z178" s="17">
        <v>0</v>
      </c>
      <c r="AA178" s="17">
        <v>0</v>
      </c>
      <c r="AB178" s="17">
        <v>0</v>
      </c>
      <c r="AC178" s="17">
        <v>0</v>
      </c>
      <c r="AD178" s="17">
        <v>0</v>
      </c>
      <c r="AE178" s="17">
        <v>0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305.37</v>
      </c>
      <c r="AN178" s="17">
        <v>101.27</v>
      </c>
      <c r="AO178" s="17">
        <v>60.03</v>
      </c>
      <c r="AP178" s="17">
        <v>120.06</v>
      </c>
      <c r="AQ178" s="17">
        <v>45.41</v>
      </c>
      <c r="AR178" s="17">
        <v>217.15</v>
      </c>
      <c r="AS178" s="17">
        <v>134.68</v>
      </c>
      <c r="AT178" s="17">
        <v>187.92</v>
      </c>
      <c r="AU178" s="17">
        <v>155.03</v>
      </c>
      <c r="AV178" s="17">
        <v>81.430000000000007</v>
      </c>
      <c r="AW178" s="17">
        <v>144.07</v>
      </c>
      <c r="AX178" s="17">
        <v>1204.78</v>
      </c>
      <c r="AY178" s="17">
        <v>0</v>
      </c>
      <c r="AZ178" s="17">
        <v>392.54</v>
      </c>
      <c r="BA178" s="17">
        <v>170.69</v>
      </c>
      <c r="BB178" s="17">
        <v>113.27</v>
      </c>
      <c r="BC178" s="17">
        <v>89.78</v>
      </c>
      <c r="BD178" s="17">
        <v>0</v>
      </c>
      <c r="BE178" s="17">
        <v>0</v>
      </c>
      <c r="BF178" s="17">
        <v>0</v>
      </c>
      <c r="BG178" s="17">
        <v>0</v>
      </c>
      <c r="BH178" s="17">
        <v>0</v>
      </c>
      <c r="BI178" s="17">
        <v>0</v>
      </c>
      <c r="BJ178" s="17">
        <v>0</v>
      </c>
      <c r="BK178" s="17">
        <v>0.05</v>
      </c>
      <c r="BL178" s="17">
        <v>0</v>
      </c>
      <c r="BM178" s="17">
        <v>0</v>
      </c>
      <c r="BN178" s="17">
        <v>0</v>
      </c>
      <c r="BO178" s="17">
        <v>0</v>
      </c>
      <c r="BP178" s="17">
        <v>0</v>
      </c>
      <c r="BQ178" s="17">
        <v>0</v>
      </c>
      <c r="BR178" s="17">
        <v>0</v>
      </c>
      <c r="BS178" s="17">
        <v>0.04</v>
      </c>
      <c r="BT178" s="17">
        <v>0</v>
      </c>
      <c r="BU178" s="17">
        <v>0</v>
      </c>
      <c r="BV178" s="17">
        <v>0.17</v>
      </c>
      <c r="BW178" s="17">
        <v>0.01</v>
      </c>
      <c r="BX178" s="17">
        <v>0</v>
      </c>
      <c r="BY178" s="17">
        <v>0</v>
      </c>
      <c r="BZ178" s="17">
        <v>0</v>
      </c>
      <c r="CA178" s="17">
        <v>0</v>
      </c>
      <c r="CB178" s="17">
        <v>23.46</v>
      </c>
      <c r="CD178" s="17">
        <v>0</v>
      </c>
      <c r="CF178" s="17">
        <v>0</v>
      </c>
      <c r="CG178" s="17">
        <v>0</v>
      </c>
      <c r="CH178" s="17">
        <v>0</v>
      </c>
      <c r="CI178" s="17">
        <v>0</v>
      </c>
      <c r="CJ178" s="17">
        <v>0</v>
      </c>
      <c r="CK178" s="17">
        <v>0</v>
      </c>
      <c r="CL178" s="17">
        <v>0</v>
      </c>
      <c r="CM178" s="17">
        <v>0</v>
      </c>
      <c r="CN178" s="17">
        <v>0</v>
      </c>
      <c r="CO178" s="17">
        <v>0</v>
      </c>
      <c r="CP178" s="17">
        <v>0</v>
      </c>
    </row>
    <row r="179" spans="1:94" s="21" customFormat="1">
      <c r="B179" s="22" t="s">
        <v>99</v>
      </c>
      <c r="C179" s="21">
        <v>940</v>
      </c>
      <c r="D179" s="21">
        <v>28.96</v>
      </c>
      <c r="E179" s="21">
        <v>7.2</v>
      </c>
      <c r="F179" s="21">
        <v>34</v>
      </c>
      <c r="G179" s="21">
        <v>9.0299999999999994</v>
      </c>
      <c r="H179" s="21">
        <v>137.13</v>
      </c>
      <c r="I179" s="49">
        <v>932.76</v>
      </c>
      <c r="J179" s="21">
        <v>13.92</v>
      </c>
      <c r="K179" s="21">
        <v>4.21</v>
      </c>
      <c r="L179" s="21">
        <v>0</v>
      </c>
      <c r="M179" s="21">
        <v>0</v>
      </c>
      <c r="N179" s="21">
        <v>33.659999999999997</v>
      </c>
      <c r="O179" s="21">
        <v>86.69</v>
      </c>
      <c r="P179" s="21">
        <v>16.78</v>
      </c>
      <c r="Q179" s="21">
        <v>0</v>
      </c>
      <c r="R179" s="21">
        <v>0</v>
      </c>
      <c r="S179" s="21">
        <v>1.24</v>
      </c>
      <c r="T179" s="21">
        <v>8.27</v>
      </c>
      <c r="U179" s="21">
        <v>1033.04</v>
      </c>
      <c r="V179" s="21">
        <v>1101.22</v>
      </c>
      <c r="W179" s="21">
        <v>144.27000000000001</v>
      </c>
      <c r="X179" s="21">
        <v>175.93</v>
      </c>
      <c r="Y179" s="21">
        <v>401.73</v>
      </c>
      <c r="Z179" s="21">
        <v>7.66</v>
      </c>
      <c r="AA179" s="21">
        <v>55.27</v>
      </c>
      <c r="AB179" s="21">
        <v>4108.7299999999996</v>
      </c>
      <c r="AC179" s="21">
        <v>831.9</v>
      </c>
      <c r="AD179" s="21">
        <v>5.66</v>
      </c>
      <c r="AE179" s="21">
        <v>0.59</v>
      </c>
      <c r="AF179" s="21">
        <v>0.32</v>
      </c>
      <c r="AG179" s="21">
        <v>4.88</v>
      </c>
      <c r="AH179" s="21">
        <v>9.8800000000000008</v>
      </c>
      <c r="AI179" s="21">
        <v>37.43</v>
      </c>
      <c r="AJ179" s="21">
        <v>0</v>
      </c>
      <c r="AK179" s="21">
        <v>455.9</v>
      </c>
      <c r="AL179" s="21">
        <v>391.21</v>
      </c>
      <c r="AM179" s="21">
        <v>1502.58</v>
      </c>
      <c r="AN179" s="21">
        <v>1134.01</v>
      </c>
      <c r="AO179" s="21">
        <v>447.92</v>
      </c>
      <c r="AP179" s="21">
        <v>784.55</v>
      </c>
      <c r="AQ179" s="21">
        <v>280.87</v>
      </c>
      <c r="AR179" s="21">
        <v>1036.98</v>
      </c>
      <c r="AS179" s="21">
        <v>995.17</v>
      </c>
      <c r="AT179" s="21">
        <v>1343.13</v>
      </c>
      <c r="AU179" s="21">
        <v>1693.13</v>
      </c>
      <c r="AV179" s="21">
        <v>585.47</v>
      </c>
      <c r="AW179" s="21">
        <v>1007.36</v>
      </c>
      <c r="AX179" s="21">
        <v>4421.54</v>
      </c>
      <c r="AY179" s="21">
        <v>79.8</v>
      </c>
      <c r="AZ179" s="21">
        <v>1276.98</v>
      </c>
      <c r="BA179" s="21">
        <v>953.89</v>
      </c>
      <c r="BB179" s="21">
        <v>725.51</v>
      </c>
      <c r="BC179" s="21">
        <v>418.25</v>
      </c>
      <c r="BD179" s="21">
        <v>0.37</v>
      </c>
      <c r="BE179" s="21">
        <v>0.14000000000000001</v>
      </c>
      <c r="BF179" s="21">
        <v>0.08</v>
      </c>
      <c r="BG179" s="21">
        <v>0.2</v>
      </c>
      <c r="BH179" s="21">
        <v>0.24</v>
      </c>
      <c r="BI179" s="21">
        <v>1</v>
      </c>
      <c r="BJ179" s="21">
        <v>0</v>
      </c>
      <c r="BK179" s="21">
        <v>3.58</v>
      </c>
      <c r="BL179" s="21">
        <v>0</v>
      </c>
      <c r="BM179" s="21">
        <v>1.1499999999999999</v>
      </c>
      <c r="BN179" s="21">
        <v>0.03</v>
      </c>
      <c r="BO179" s="21">
        <v>0.04</v>
      </c>
      <c r="BP179" s="21">
        <v>0</v>
      </c>
      <c r="BQ179" s="21">
        <v>0.17</v>
      </c>
      <c r="BR179" s="21">
        <v>0.33</v>
      </c>
      <c r="BS179" s="21">
        <v>4.4000000000000004</v>
      </c>
      <c r="BT179" s="21">
        <v>0.01</v>
      </c>
      <c r="BU179" s="21">
        <v>0</v>
      </c>
      <c r="BV179" s="21">
        <v>4.49</v>
      </c>
      <c r="BW179" s="21">
        <v>0.1</v>
      </c>
      <c r="BX179" s="21">
        <v>0</v>
      </c>
      <c r="BY179" s="21">
        <v>0</v>
      </c>
      <c r="BZ179" s="21">
        <v>0</v>
      </c>
      <c r="CA179" s="21">
        <v>0</v>
      </c>
      <c r="CB179" s="21">
        <v>842.39</v>
      </c>
      <c r="CC179" s="21">
        <f>$I$179/$I$180*100</f>
        <v>100</v>
      </c>
      <c r="CD179" s="21">
        <v>740.06</v>
      </c>
      <c r="CF179" s="21">
        <v>0</v>
      </c>
      <c r="CG179" s="21">
        <v>0</v>
      </c>
      <c r="CH179" s="21">
        <v>0</v>
      </c>
      <c r="CI179" s="21">
        <v>0</v>
      </c>
      <c r="CJ179" s="21">
        <v>0</v>
      </c>
      <c r="CK179" s="21">
        <v>0</v>
      </c>
      <c r="CL179" s="21">
        <v>0</v>
      </c>
      <c r="CM179" s="21">
        <v>0</v>
      </c>
      <c r="CN179" s="21">
        <v>0</v>
      </c>
      <c r="CO179" s="21">
        <v>13</v>
      </c>
      <c r="CP179" s="21">
        <v>1.77</v>
      </c>
    </row>
    <row r="180" spans="1:94" s="21" customFormat="1">
      <c r="B180" s="22" t="s">
        <v>89</v>
      </c>
      <c r="D180" s="21">
        <v>28.96</v>
      </c>
      <c r="E180" s="21">
        <v>7.2</v>
      </c>
      <c r="F180" s="21">
        <v>34</v>
      </c>
      <c r="G180" s="21">
        <v>9.0299999999999994</v>
      </c>
      <c r="H180" s="21">
        <v>137.13</v>
      </c>
      <c r="I180" s="49">
        <v>932.76</v>
      </c>
      <c r="J180" s="21">
        <v>13.92</v>
      </c>
      <c r="K180" s="21">
        <v>4.21</v>
      </c>
      <c r="L180" s="21">
        <v>0</v>
      </c>
      <c r="M180" s="21">
        <v>0</v>
      </c>
      <c r="N180" s="21">
        <v>33.659999999999997</v>
      </c>
      <c r="O180" s="21">
        <v>86.69</v>
      </c>
      <c r="P180" s="21">
        <v>16.78</v>
      </c>
      <c r="Q180" s="21">
        <v>0</v>
      </c>
      <c r="R180" s="21">
        <v>0</v>
      </c>
      <c r="S180" s="21">
        <v>1.24</v>
      </c>
      <c r="T180" s="21">
        <v>8.27</v>
      </c>
      <c r="U180" s="21">
        <v>1033.04</v>
      </c>
      <c r="V180" s="21">
        <v>1101.22</v>
      </c>
      <c r="W180" s="21">
        <v>144.27000000000001</v>
      </c>
      <c r="X180" s="21">
        <v>175.93</v>
      </c>
      <c r="Y180" s="21">
        <v>401.73</v>
      </c>
      <c r="Z180" s="21">
        <v>7.66</v>
      </c>
      <c r="AA180" s="21">
        <v>55.27</v>
      </c>
      <c r="AB180" s="21">
        <v>4108.7299999999996</v>
      </c>
      <c r="AC180" s="21">
        <v>831.9</v>
      </c>
      <c r="AD180" s="21">
        <v>5.66</v>
      </c>
      <c r="AE180" s="21">
        <v>0.59</v>
      </c>
      <c r="AF180" s="21">
        <v>0.32</v>
      </c>
      <c r="AG180" s="21">
        <v>4.88</v>
      </c>
      <c r="AH180" s="21">
        <v>9.8800000000000008</v>
      </c>
      <c r="AI180" s="21">
        <v>37.43</v>
      </c>
      <c r="AJ180" s="21">
        <v>0</v>
      </c>
      <c r="AK180" s="21">
        <v>455.9</v>
      </c>
      <c r="AL180" s="21">
        <v>391.21</v>
      </c>
      <c r="AM180" s="21">
        <v>1502.58</v>
      </c>
      <c r="AN180" s="21">
        <v>1134.01</v>
      </c>
      <c r="AO180" s="21">
        <v>447.92</v>
      </c>
      <c r="AP180" s="21">
        <v>784.55</v>
      </c>
      <c r="AQ180" s="21">
        <v>280.87</v>
      </c>
      <c r="AR180" s="21">
        <v>1036.98</v>
      </c>
      <c r="AS180" s="21">
        <v>995.17</v>
      </c>
      <c r="AT180" s="21">
        <v>1343.13</v>
      </c>
      <c r="AU180" s="21">
        <v>1693.13</v>
      </c>
      <c r="AV180" s="21">
        <v>585.47</v>
      </c>
      <c r="AW180" s="21">
        <v>1007.36</v>
      </c>
      <c r="AX180" s="21">
        <v>4421.54</v>
      </c>
      <c r="AY180" s="21">
        <v>79.8</v>
      </c>
      <c r="AZ180" s="21">
        <v>1276.98</v>
      </c>
      <c r="BA180" s="21">
        <v>953.89</v>
      </c>
      <c r="BB180" s="21">
        <v>725.51</v>
      </c>
      <c r="BC180" s="21">
        <v>418.25</v>
      </c>
      <c r="BD180" s="21">
        <v>0.37</v>
      </c>
      <c r="BE180" s="21">
        <v>0.14000000000000001</v>
      </c>
      <c r="BF180" s="21">
        <v>0.08</v>
      </c>
      <c r="BG180" s="21">
        <v>0.2</v>
      </c>
      <c r="BH180" s="21">
        <v>0.24</v>
      </c>
      <c r="BI180" s="21">
        <v>1</v>
      </c>
      <c r="BJ180" s="21">
        <v>0</v>
      </c>
      <c r="BK180" s="21">
        <v>3.58</v>
      </c>
      <c r="BL180" s="21">
        <v>0</v>
      </c>
      <c r="BM180" s="21">
        <v>1.1499999999999999</v>
      </c>
      <c r="BN180" s="21">
        <v>0.03</v>
      </c>
      <c r="BO180" s="21">
        <v>0.04</v>
      </c>
      <c r="BP180" s="21">
        <v>0</v>
      </c>
      <c r="BQ180" s="21">
        <v>0.17</v>
      </c>
      <c r="BR180" s="21">
        <v>0.33</v>
      </c>
      <c r="BS180" s="21">
        <v>4.4000000000000004</v>
      </c>
      <c r="BT180" s="21">
        <v>0.01</v>
      </c>
      <c r="BU180" s="21">
        <v>0</v>
      </c>
      <c r="BV180" s="21">
        <v>4.49</v>
      </c>
      <c r="BW180" s="21">
        <v>0.1</v>
      </c>
      <c r="BX180" s="21">
        <v>0</v>
      </c>
      <c r="BY180" s="21">
        <v>0</v>
      </c>
      <c r="BZ180" s="21">
        <v>0</v>
      </c>
      <c r="CA180" s="21">
        <v>0</v>
      </c>
      <c r="CB180" s="21">
        <v>842.39</v>
      </c>
      <c r="CD180" s="21">
        <v>740.06</v>
      </c>
      <c r="CF180" s="21">
        <v>0</v>
      </c>
      <c r="CG180" s="21">
        <v>0</v>
      </c>
      <c r="CH180" s="21">
        <v>0</v>
      </c>
      <c r="CI180" s="21">
        <v>0</v>
      </c>
      <c r="CJ180" s="21">
        <v>0</v>
      </c>
      <c r="CK180" s="21">
        <v>0</v>
      </c>
      <c r="CL180" s="21">
        <v>0</v>
      </c>
      <c r="CM180" s="21">
        <v>0</v>
      </c>
      <c r="CN180" s="21">
        <v>0</v>
      </c>
      <c r="CO180" s="21">
        <v>13</v>
      </c>
      <c r="CP180" s="21">
        <v>1.77</v>
      </c>
    </row>
    <row r="181" spans="1:94">
      <c r="B181" s="16" t="s">
        <v>155</v>
      </c>
    </row>
    <row r="182" spans="1:94">
      <c r="B182" s="16" t="s">
        <v>91</v>
      </c>
    </row>
    <row r="183" spans="1:94" s="19" customFormat="1">
      <c r="A183" s="19" t="str">
        <f>"-"</f>
        <v>-</v>
      </c>
      <c r="B183" s="20" t="s">
        <v>156</v>
      </c>
      <c r="C183" s="19" t="str">
        <f>"60"</f>
        <v>60</v>
      </c>
      <c r="D183" s="19">
        <v>0.47</v>
      </c>
      <c r="E183" s="19">
        <v>0</v>
      </c>
      <c r="F183" s="19">
        <v>0.06</v>
      </c>
      <c r="G183" s="19">
        <v>0.06</v>
      </c>
      <c r="H183" s="19">
        <v>1.47</v>
      </c>
      <c r="I183" s="43">
        <v>8.4025199999999991</v>
      </c>
      <c r="J183" s="19">
        <v>0</v>
      </c>
      <c r="K183" s="19">
        <v>0</v>
      </c>
      <c r="L183" s="19">
        <v>0</v>
      </c>
      <c r="M183" s="19">
        <v>0</v>
      </c>
      <c r="N183" s="19">
        <v>0.94</v>
      </c>
      <c r="O183" s="19">
        <v>0.06</v>
      </c>
      <c r="P183" s="19">
        <v>0.47</v>
      </c>
      <c r="Q183" s="19">
        <v>0</v>
      </c>
      <c r="R183" s="19">
        <v>0</v>
      </c>
      <c r="S183" s="19">
        <v>0.41</v>
      </c>
      <c r="T183" s="19">
        <v>2.29</v>
      </c>
      <c r="U183" s="19">
        <v>653.27</v>
      </c>
      <c r="V183" s="19">
        <v>82.91</v>
      </c>
      <c r="W183" s="19">
        <v>13.52</v>
      </c>
      <c r="X183" s="19">
        <v>8.23</v>
      </c>
      <c r="Y183" s="19">
        <v>14.11</v>
      </c>
      <c r="Z183" s="19">
        <v>0.35</v>
      </c>
      <c r="AA183" s="19">
        <v>0</v>
      </c>
      <c r="AB183" s="19">
        <v>17.64</v>
      </c>
      <c r="AC183" s="19">
        <v>3</v>
      </c>
      <c r="AD183" s="19">
        <v>0.06</v>
      </c>
      <c r="AE183" s="19">
        <v>0.01</v>
      </c>
      <c r="AF183" s="19">
        <v>0.01</v>
      </c>
      <c r="AG183" s="19">
        <v>0.06</v>
      </c>
      <c r="AH183" s="19">
        <v>0.12</v>
      </c>
      <c r="AI183" s="19">
        <v>2.94</v>
      </c>
      <c r="AJ183" s="19">
        <v>0</v>
      </c>
      <c r="AK183" s="19">
        <v>15.88</v>
      </c>
      <c r="AL183" s="19">
        <v>12.35</v>
      </c>
      <c r="AM183" s="19">
        <v>17.64</v>
      </c>
      <c r="AN183" s="19">
        <v>15.29</v>
      </c>
      <c r="AO183" s="19">
        <v>3.53</v>
      </c>
      <c r="AP183" s="19">
        <v>12.35</v>
      </c>
      <c r="AQ183" s="19">
        <v>2.94</v>
      </c>
      <c r="AR183" s="19">
        <v>10</v>
      </c>
      <c r="AS183" s="19">
        <v>0</v>
      </c>
      <c r="AT183" s="19">
        <v>0</v>
      </c>
      <c r="AU183" s="19">
        <v>0</v>
      </c>
      <c r="AV183" s="19">
        <v>0</v>
      </c>
      <c r="AW183" s="19">
        <v>0</v>
      </c>
      <c r="AX183" s="19">
        <v>0</v>
      </c>
      <c r="AY183" s="19">
        <v>0</v>
      </c>
      <c r="AZ183" s="19">
        <v>0</v>
      </c>
      <c r="BA183" s="19">
        <v>0</v>
      </c>
      <c r="BB183" s="19">
        <v>0</v>
      </c>
      <c r="BC183" s="19">
        <v>0</v>
      </c>
      <c r="BD183" s="19">
        <v>0</v>
      </c>
      <c r="BE183" s="19">
        <v>0</v>
      </c>
      <c r="BF183" s="19">
        <v>0</v>
      </c>
      <c r="BG183" s="19">
        <v>0</v>
      </c>
      <c r="BH183" s="19">
        <v>0</v>
      </c>
      <c r="BI183" s="19">
        <v>0</v>
      </c>
      <c r="BJ183" s="19">
        <v>0</v>
      </c>
      <c r="BK183" s="19">
        <v>0</v>
      </c>
      <c r="BL183" s="19">
        <v>0</v>
      </c>
      <c r="BM183" s="19">
        <v>0</v>
      </c>
      <c r="BN183" s="19">
        <v>0</v>
      </c>
      <c r="BO183" s="19">
        <v>0</v>
      </c>
      <c r="BP183" s="19">
        <v>0</v>
      </c>
      <c r="BQ183" s="19">
        <v>0</v>
      </c>
      <c r="BR183" s="19">
        <v>0</v>
      </c>
      <c r="BS183" s="19">
        <v>0</v>
      </c>
      <c r="BT183" s="19">
        <v>0</v>
      </c>
      <c r="BU183" s="19">
        <v>0</v>
      </c>
      <c r="BV183" s="19">
        <v>0</v>
      </c>
      <c r="BW183" s="19">
        <v>0</v>
      </c>
      <c r="BX183" s="19">
        <v>0</v>
      </c>
      <c r="BY183" s="19">
        <v>0</v>
      </c>
      <c r="BZ183" s="19">
        <v>0</v>
      </c>
      <c r="CA183" s="19">
        <v>0</v>
      </c>
      <c r="CB183" s="19">
        <v>55.2</v>
      </c>
      <c r="CD183" s="19">
        <v>2.94</v>
      </c>
      <c r="CF183" s="19">
        <v>0</v>
      </c>
      <c r="CG183" s="19">
        <v>0</v>
      </c>
      <c r="CH183" s="19">
        <v>0</v>
      </c>
      <c r="CI183" s="19">
        <v>0</v>
      </c>
      <c r="CJ183" s="19">
        <v>0</v>
      </c>
      <c r="CK183" s="19">
        <v>0</v>
      </c>
      <c r="CL183" s="19">
        <v>0</v>
      </c>
      <c r="CM183" s="19">
        <v>0</v>
      </c>
      <c r="CN183" s="19">
        <v>0</v>
      </c>
      <c r="CO183" s="19">
        <v>0</v>
      </c>
      <c r="CP183" s="19">
        <v>0</v>
      </c>
    </row>
    <row r="184" spans="1:94" s="19" customFormat="1" ht="47.25">
      <c r="A184" s="19" t="str">
        <f>""</f>
        <v/>
      </c>
      <c r="B184" s="20" t="s">
        <v>157</v>
      </c>
      <c r="C184" s="19" t="str">
        <f>"250"</f>
        <v>250</v>
      </c>
      <c r="D184" s="19">
        <v>6.96</v>
      </c>
      <c r="E184" s="19">
        <v>4.71</v>
      </c>
      <c r="F184" s="19">
        <v>11.8</v>
      </c>
      <c r="G184" s="19">
        <v>2.84</v>
      </c>
      <c r="H184" s="19">
        <v>13.12</v>
      </c>
      <c r="I184" s="43">
        <v>184.95148785714298</v>
      </c>
      <c r="J184" s="19">
        <v>4.03</v>
      </c>
      <c r="K184" s="19">
        <v>1.58</v>
      </c>
      <c r="L184" s="19">
        <v>0</v>
      </c>
      <c r="M184" s="19">
        <v>0</v>
      </c>
      <c r="N184" s="19">
        <v>2.37</v>
      </c>
      <c r="O184" s="19">
        <v>9.58</v>
      </c>
      <c r="P184" s="19">
        <v>1.17</v>
      </c>
      <c r="Q184" s="19">
        <v>0</v>
      </c>
      <c r="R184" s="19">
        <v>0</v>
      </c>
      <c r="S184" s="19">
        <v>0.1</v>
      </c>
      <c r="T184" s="19">
        <v>1.52</v>
      </c>
      <c r="U184" s="19">
        <v>134.19999999999999</v>
      </c>
      <c r="V184" s="19">
        <v>130.72</v>
      </c>
      <c r="W184" s="19">
        <v>9.9600000000000009</v>
      </c>
      <c r="X184" s="19">
        <v>12.4</v>
      </c>
      <c r="Y184" s="19">
        <v>60.37</v>
      </c>
      <c r="Z184" s="19">
        <v>0.7</v>
      </c>
      <c r="AA184" s="19">
        <v>3.21</v>
      </c>
      <c r="AB184" s="19">
        <v>943.2</v>
      </c>
      <c r="AC184" s="19">
        <v>201.86</v>
      </c>
      <c r="AD184" s="19">
        <v>1.28</v>
      </c>
      <c r="AE184" s="19">
        <v>0.13</v>
      </c>
      <c r="AF184" s="19">
        <v>0.05</v>
      </c>
      <c r="AG184" s="19">
        <v>0.76</v>
      </c>
      <c r="AH184" s="19">
        <v>2.0699999999999998</v>
      </c>
      <c r="AI184" s="19">
        <v>0.94</v>
      </c>
      <c r="AJ184" s="19">
        <v>0</v>
      </c>
      <c r="AK184" s="19">
        <v>261.58</v>
      </c>
      <c r="AL184" s="19">
        <v>221.49</v>
      </c>
      <c r="AM184" s="19">
        <v>338.7</v>
      </c>
      <c r="AN184" s="19">
        <v>382.66</v>
      </c>
      <c r="AO184" s="19">
        <v>109.01</v>
      </c>
      <c r="AP184" s="19">
        <v>205.75</v>
      </c>
      <c r="AQ184" s="19">
        <v>60.49</v>
      </c>
      <c r="AR184" s="19">
        <v>184.94</v>
      </c>
      <c r="AS184" s="19">
        <v>243.88</v>
      </c>
      <c r="AT184" s="19">
        <v>275.7</v>
      </c>
      <c r="AU184" s="19">
        <v>422.14</v>
      </c>
      <c r="AV184" s="19">
        <v>175.69</v>
      </c>
      <c r="AW184" s="19">
        <v>213.52</v>
      </c>
      <c r="AX184" s="19">
        <v>704.95</v>
      </c>
      <c r="AY184" s="19">
        <v>49.82</v>
      </c>
      <c r="AZ184" s="19">
        <v>200.09</v>
      </c>
      <c r="BA184" s="19">
        <v>199.71</v>
      </c>
      <c r="BB184" s="19">
        <v>162.74</v>
      </c>
      <c r="BC184" s="19">
        <v>60.31</v>
      </c>
      <c r="BD184" s="19">
        <v>0</v>
      </c>
      <c r="BE184" s="19">
        <v>0</v>
      </c>
      <c r="BF184" s="19">
        <v>0</v>
      </c>
      <c r="BG184" s="19">
        <v>0</v>
      </c>
      <c r="BH184" s="19">
        <v>0</v>
      </c>
      <c r="BI184" s="19">
        <v>0</v>
      </c>
      <c r="BJ184" s="19">
        <v>0</v>
      </c>
      <c r="BK184" s="19">
        <v>0.14000000000000001</v>
      </c>
      <c r="BL184" s="19">
        <v>0</v>
      </c>
      <c r="BM184" s="19">
        <v>0.09</v>
      </c>
      <c r="BN184" s="19">
        <v>0.01</v>
      </c>
      <c r="BO184" s="19">
        <v>0.01</v>
      </c>
      <c r="BP184" s="19">
        <v>0</v>
      </c>
      <c r="BQ184" s="19">
        <v>0</v>
      </c>
      <c r="BR184" s="19">
        <v>0</v>
      </c>
      <c r="BS184" s="19">
        <v>0.51</v>
      </c>
      <c r="BT184" s="19">
        <v>0</v>
      </c>
      <c r="BU184" s="19">
        <v>0</v>
      </c>
      <c r="BV184" s="19">
        <v>1.44</v>
      </c>
      <c r="BW184" s="19">
        <v>0</v>
      </c>
      <c r="BX184" s="19">
        <v>0</v>
      </c>
      <c r="BY184" s="19">
        <v>0</v>
      </c>
      <c r="BZ184" s="19">
        <v>0</v>
      </c>
      <c r="CA184" s="19">
        <v>0</v>
      </c>
      <c r="CB184" s="19">
        <v>288.22000000000003</v>
      </c>
      <c r="CD184" s="19">
        <v>160.41</v>
      </c>
      <c r="CF184" s="19">
        <v>0</v>
      </c>
      <c r="CG184" s="19">
        <v>0</v>
      </c>
      <c r="CH184" s="19">
        <v>0</v>
      </c>
      <c r="CI184" s="19">
        <v>0</v>
      </c>
      <c r="CJ184" s="19">
        <v>0</v>
      </c>
      <c r="CK184" s="19">
        <v>0</v>
      </c>
      <c r="CL184" s="19">
        <v>0</v>
      </c>
      <c r="CM184" s="19">
        <v>0</v>
      </c>
      <c r="CN184" s="19">
        <v>0</v>
      </c>
      <c r="CO184" s="19">
        <v>0</v>
      </c>
      <c r="CP184" s="19">
        <v>0.28999999999999998</v>
      </c>
    </row>
    <row r="185" spans="1:94" s="19" customFormat="1">
      <c r="A185" s="19" t="str">
        <f>"4/9"</f>
        <v>4/9</v>
      </c>
      <c r="B185" s="20" t="s">
        <v>114</v>
      </c>
      <c r="C185" s="19" t="str">
        <f>"250"</f>
        <v>250</v>
      </c>
      <c r="D185" s="19">
        <v>22.9</v>
      </c>
      <c r="E185" s="19">
        <v>18.84</v>
      </c>
      <c r="F185" s="19">
        <v>19.46</v>
      </c>
      <c r="G185" s="19">
        <v>2.85</v>
      </c>
      <c r="H185" s="19">
        <v>49.29</v>
      </c>
      <c r="I185" s="43">
        <v>449.17529999999988</v>
      </c>
      <c r="J185" s="19">
        <v>5.61</v>
      </c>
      <c r="K185" s="19">
        <v>1.95</v>
      </c>
      <c r="L185" s="19">
        <v>0</v>
      </c>
      <c r="M185" s="19">
        <v>0</v>
      </c>
      <c r="N185" s="19">
        <v>2.92</v>
      </c>
      <c r="O185" s="19">
        <v>42.33</v>
      </c>
      <c r="P185" s="19">
        <v>2.66</v>
      </c>
      <c r="Q185" s="19">
        <v>0</v>
      </c>
      <c r="R185" s="19">
        <v>0</v>
      </c>
      <c r="S185" s="19">
        <v>0.09</v>
      </c>
      <c r="T185" s="19">
        <v>2.17</v>
      </c>
      <c r="U185" s="19">
        <v>171.16</v>
      </c>
      <c r="V185" s="19">
        <v>189.69</v>
      </c>
      <c r="W185" s="19">
        <v>27.79</v>
      </c>
      <c r="X185" s="19">
        <v>43.99</v>
      </c>
      <c r="Y185" s="19">
        <v>207.48</v>
      </c>
      <c r="Z185" s="19">
        <v>2.15</v>
      </c>
      <c r="AA185" s="19">
        <v>40.25</v>
      </c>
      <c r="AB185" s="19">
        <v>2051.5</v>
      </c>
      <c r="AC185" s="19">
        <v>422.8</v>
      </c>
      <c r="AD185" s="19">
        <v>2.23</v>
      </c>
      <c r="AE185" s="19">
        <v>0.08</v>
      </c>
      <c r="AF185" s="19">
        <v>0.13</v>
      </c>
      <c r="AG185" s="19">
        <v>7.99</v>
      </c>
      <c r="AH185" s="19">
        <v>16.559999999999999</v>
      </c>
      <c r="AI185" s="19">
        <v>1.39</v>
      </c>
      <c r="AJ185" s="19">
        <v>0</v>
      </c>
      <c r="AK185" s="19">
        <v>0</v>
      </c>
      <c r="AL185" s="19">
        <v>0</v>
      </c>
      <c r="AM185" s="19">
        <v>330.38</v>
      </c>
      <c r="AN185" s="19">
        <v>141.54</v>
      </c>
      <c r="AO185" s="19">
        <v>84.9</v>
      </c>
      <c r="AP185" s="19">
        <v>130.18</v>
      </c>
      <c r="AQ185" s="19">
        <v>53.43</v>
      </c>
      <c r="AR185" s="19">
        <v>197.89</v>
      </c>
      <c r="AS185" s="19">
        <v>210.93</v>
      </c>
      <c r="AT185" s="19">
        <v>272.52</v>
      </c>
      <c r="AU185" s="19">
        <v>302.54000000000002</v>
      </c>
      <c r="AV185" s="19">
        <v>90.91</v>
      </c>
      <c r="AW185" s="19">
        <v>171.48</v>
      </c>
      <c r="AX185" s="19">
        <v>662.38</v>
      </c>
      <c r="AY185" s="19">
        <v>0</v>
      </c>
      <c r="AZ185" s="19">
        <v>176.86</v>
      </c>
      <c r="BA185" s="19">
        <v>177.31</v>
      </c>
      <c r="BB185" s="19">
        <v>154.13999999999999</v>
      </c>
      <c r="BC185" s="19">
        <v>73.349999999999994</v>
      </c>
      <c r="BD185" s="19">
        <v>0</v>
      </c>
      <c r="BE185" s="19">
        <v>0</v>
      </c>
      <c r="BF185" s="19">
        <v>0</v>
      </c>
      <c r="BG185" s="19">
        <v>0</v>
      </c>
      <c r="BH185" s="19">
        <v>0</v>
      </c>
      <c r="BI185" s="19">
        <v>0</v>
      </c>
      <c r="BJ185" s="19">
        <v>0</v>
      </c>
      <c r="BK185" s="19">
        <v>0.22</v>
      </c>
      <c r="BL185" s="19">
        <v>0</v>
      </c>
      <c r="BM185" s="19">
        <v>0.11</v>
      </c>
      <c r="BN185" s="19">
        <v>0.01</v>
      </c>
      <c r="BO185" s="19">
        <v>0.02</v>
      </c>
      <c r="BP185" s="19">
        <v>0</v>
      </c>
      <c r="BQ185" s="19">
        <v>0</v>
      </c>
      <c r="BR185" s="19">
        <v>0</v>
      </c>
      <c r="BS185" s="19">
        <v>0.68</v>
      </c>
      <c r="BT185" s="19">
        <v>0</v>
      </c>
      <c r="BU185" s="19">
        <v>0</v>
      </c>
      <c r="BV185" s="19">
        <v>1.42</v>
      </c>
      <c r="BW185" s="19">
        <v>0</v>
      </c>
      <c r="BX185" s="19">
        <v>0</v>
      </c>
      <c r="BY185" s="19">
        <v>0</v>
      </c>
      <c r="BZ185" s="19">
        <v>0</v>
      </c>
      <c r="CA185" s="19">
        <v>0</v>
      </c>
      <c r="CB185" s="19">
        <v>229.69</v>
      </c>
      <c r="CD185" s="19">
        <v>382.17</v>
      </c>
      <c r="CF185" s="19">
        <v>0</v>
      </c>
      <c r="CG185" s="19">
        <v>0</v>
      </c>
      <c r="CH185" s="19">
        <v>0</v>
      </c>
      <c r="CI185" s="19">
        <v>0</v>
      </c>
      <c r="CJ185" s="19">
        <v>0</v>
      </c>
      <c r="CK185" s="19">
        <v>0</v>
      </c>
      <c r="CL185" s="19">
        <v>0</v>
      </c>
      <c r="CM185" s="19">
        <v>0</v>
      </c>
      <c r="CN185" s="19">
        <v>0</v>
      </c>
      <c r="CO185" s="19">
        <v>0</v>
      </c>
      <c r="CP185" s="19">
        <v>0.5</v>
      </c>
    </row>
    <row r="186" spans="1:94" s="19" customFormat="1" ht="31.5">
      <c r="A186" s="19" t="str">
        <f>"32/10"</f>
        <v>32/10</v>
      </c>
      <c r="B186" s="20" t="s">
        <v>158</v>
      </c>
      <c r="C186" s="19" t="str">
        <f>"200"</f>
        <v>200</v>
      </c>
      <c r="D186" s="19">
        <v>2.84</v>
      </c>
      <c r="E186" s="19">
        <v>2.84</v>
      </c>
      <c r="F186" s="19">
        <v>3.19</v>
      </c>
      <c r="G186" s="19">
        <v>0</v>
      </c>
      <c r="H186" s="19">
        <v>14.83</v>
      </c>
      <c r="I186" s="43">
        <v>95.887190399999994</v>
      </c>
      <c r="J186" s="19">
        <v>2</v>
      </c>
      <c r="K186" s="19">
        <v>0</v>
      </c>
      <c r="L186" s="19">
        <v>0</v>
      </c>
      <c r="M186" s="19">
        <v>0</v>
      </c>
      <c r="N186" s="19">
        <v>14.39</v>
      </c>
      <c r="O186" s="19">
        <v>0</v>
      </c>
      <c r="P186" s="19">
        <v>0.44</v>
      </c>
      <c r="Q186" s="19">
        <v>0</v>
      </c>
      <c r="R186" s="19">
        <v>0</v>
      </c>
      <c r="S186" s="19">
        <v>0.1</v>
      </c>
      <c r="T186" s="19">
        <v>0.71</v>
      </c>
      <c r="U186" s="19">
        <v>49.6</v>
      </c>
      <c r="V186" s="19">
        <v>144.84</v>
      </c>
      <c r="W186" s="19">
        <v>116.69</v>
      </c>
      <c r="X186" s="19">
        <v>13.3</v>
      </c>
      <c r="Y186" s="19">
        <v>83.7</v>
      </c>
      <c r="Z186" s="19">
        <v>0.13</v>
      </c>
      <c r="AA186" s="19">
        <v>20</v>
      </c>
      <c r="AB186" s="19">
        <v>9</v>
      </c>
      <c r="AC186" s="19">
        <v>22</v>
      </c>
      <c r="AD186" s="19">
        <v>0</v>
      </c>
      <c r="AE186" s="19">
        <v>0.03</v>
      </c>
      <c r="AF186" s="19">
        <v>0.14000000000000001</v>
      </c>
      <c r="AG186" s="19">
        <v>0.09</v>
      </c>
      <c r="AH186" s="19">
        <v>0.8</v>
      </c>
      <c r="AI186" s="19">
        <v>0.52</v>
      </c>
      <c r="AJ186" s="19">
        <v>0</v>
      </c>
      <c r="AK186" s="19">
        <v>159.74</v>
      </c>
      <c r="AL186" s="19">
        <v>157.78</v>
      </c>
      <c r="AM186" s="19">
        <v>270.48</v>
      </c>
      <c r="AN186" s="19">
        <v>217.56</v>
      </c>
      <c r="AO186" s="19">
        <v>72.52</v>
      </c>
      <c r="AP186" s="19">
        <v>127.4</v>
      </c>
      <c r="AQ186" s="19">
        <v>42.14</v>
      </c>
      <c r="AR186" s="19">
        <v>143.08000000000001</v>
      </c>
      <c r="AS186" s="19">
        <v>0</v>
      </c>
      <c r="AT186" s="19">
        <v>0</v>
      </c>
      <c r="AU186" s="19">
        <v>0</v>
      </c>
      <c r="AV186" s="19">
        <v>0</v>
      </c>
      <c r="AW186" s="19">
        <v>0</v>
      </c>
      <c r="AX186" s="19">
        <v>0</v>
      </c>
      <c r="AY186" s="19">
        <v>0</v>
      </c>
      <c r="AZ186" s="19">
        <v>0</v>
      </c>
      <c r="BA186" s="19">
        <v>0</v>
      </c>
      <c r="BB186" s="19">
        <v>180.32</v>
      </c>
      <c r="BC186" s="19">
        <v>25.48</v>
      </c>
      <c r="BD186" s="19">
        <v>0</v>
      </c>
      <c r="BE186" s="19">
        <v>0</v>
      </c>
      <c r="BF186" s="19">
        <v>0</v>
      </c>
      <c r="BG186" s="19">
        <v>0</v>
      </c>
      <c r="BH186" s="19">
        <v>0</v>
      </c>
      <c r="BI186" s="19">
        <v>0</v>
      </c>
      <c r="BJ186" s="19">
        <v>0</v>
      </c>
      <c r="BK186" s="19">
        <v>0</v>
      </c>
      <c r="BL186" s="19">
        <v>0</v>
      </c>
      <c r="BM186" s="19">
        <v>0</v>
      </c>
      <c r="BN186" s="19">
        <v>0</v>
      </c>
      <c r="BO186" s="19">
        <v>0</v>
      </c>
      <c r="BP186" s="19">
        <v>0</v>
      </c>
      <c r="BQ186" s="19">
        <v>0</v>
      </c>
      <c r="BR186" s="19">
        <v>0</v>
      </c>
      <c r="BS186" s="19">
        <v>0</v>
      </c>
      <c r="BT186" s="19">
        <v>0</v>
      </c>
      <c r="BU186" s="19">
        <v>0</v>
      </c>
      <c r="BV186" s="19">
        <v>0</v>
      </c>
      <c r="BW186" s="19">
        <v>0</v>
      </c>
      <c r="BX186" s="19">
        <v>0</v>
      </c>
      <c r="BY186" s="19">
        <v>0</v>
      </c>
      <c r="BZ186" s="19">
        <v>0</v>
      </c>
      <c r="CA186" s="19">
        <v>0</v>
      </c>
      <c r="CB186" s="19">
        <v>198.41</v>
      </c>
      <c r="CD186" s="19">
        <v>21.5</v>
      </c>
      <c r="CF186" s="19">
        <v>0</v>
      </c>
      <c r="CG186" s="19">
        <v>0</v>
      </c>
      <c r="CH186" s="19">
        <v>0</v>
      </c>
      <c r="CI186" s="19">
        <v>0</v>
      </c>
      <c r="CJ186" s="19">
        <v>0</v>
      </c>
      <c r="CK186" s="19">
        <v>0</v>
      </c>
      <c r="CL186" s="19">
        <v>0</v>
      </c>
      <c r="CM186" s="19">
        <v>0</v>
      </c>
      <c r="CN186" s="19">
        <v>0</v>
      </c>
      <c r="CO186" s="19">
        <v>10</v>
      </c>
      <c r="CP186" s="19">
        <v>0</v>
      </c>
    </row>
    <row r="187" spans="1:94" s="19" customFormat="1">
      <c r="A187" s="19" t="str">
        <f>"-"</f>
        <v>-</v>
      </c>
      <c r="B187" s="20" t="s">
        <v>97</v>
      </c>
      <c r="C187" s="19" t="str">
        <f>"35"</f>
        <v>35</v>
      </c>
      <c r="D187" s="19">
        <v>2.31</v>
      </c>
      <c r="E187" s="19">
        <v>0</v>
      </c>
      <c r="F187" s="19">
        <v>0.42</v>
      </c>
      <c r="G187" s="19">
        <v>0.42</v>
      </c>
      <c r="H187" s="19">
        <v>14.6</v>
      </c>
      <c r="I187" s="43">
        <v>67.682999999999993</v>
      </c>
      <c r="J187" s="19">
        <v>7.0000000000000007E-2</v>
      </c>
      <c r="K187" s="19">
        <v>0</v>
      </c>
      <c r="L187" s="19">
        <v>0</v>
      </c>
      <c r="M187" s="19">
        <v>0</v>
      </c>
      <c r="N187" s="19">
        <v>0.42</v>
      </c>
      <c r="O187" s="19">
        <v>11.27</v>
      </c>
      <c r="P187" s="19">
        <v>2.91</v>
      </c>
      <c r="Q187" s="19">
        <v>0</v>
      </c>
      <c r="R187" s="19">
        <v>0</v>
      </c>
      <c r="S187" s="19">
        <v>0.35</v>
      </c>
      <c r="T187" s="19">
        <v>0.88</v>
      </c>
      <c r="U187" s="19">
        <v>213.5</v>
      </c>
      <c r="V187" s="19">
        <v>85.75</v>
      </c>
      <c r="W187" s="19">
        <v>12.25</v>
      </c>
      <c r="X187" s="19">
        <v>16.45</v>
      </c>
      <c r="Y187" s="19">
        <v>55.3</v>
      </c>
      <c r="Z187" s="19">
        <v>1.37</v>
      </c>
      <c r="AA187" s="19">
        <v>0</v>
      </c>
      <c r="AB187" s="19">
        <v>1.75</v>
      </c>
      <c r="AC187" s="19">
        <v>0.35</v>
      </c>
      <c r="AD187" s="19">
        <v>0.49</v>
      </c>
      <c r="AE187" s="19">
        <v>0.06</v>
      </c>
      <c r="AF187" s="19">
        <v>0.03</v>
      </c>
      <c r="AG187" s="19">
        <v>0.25</v>
      </c>
      <c r="AH187" s="19">
        <v>0.7</v>
      </c>
      <c r="AI187" s="19">
        <v>0</v>
      </c>
      <c r="AJ187" s="19">
        <v>0</v>
      </c>
      <c r="AK187" s="19">
        <v>0</v>
      </c>
      <c r="AL187" s="19">
        <v>0</v>
      </c>
      <c r="AM187" s="19">
        <v>149.44999999999999</v>
      </c>
      <c r="AN187" s="19">
        <v>78.05</v>
      </c>
      <c r="AO187" s="19">
        <v>32.549999999999997</v>
      </c>
      <c r="AP187" s="19">
        <v>69.3</v>
      </c>
      <c r="AQ187" s="19">
        <v>28</v>
      </c>
      <c r="AR187" s="19">
        <v>129.85</v>
      </c>
      <c r="AS187" s="19">
        <v>103.95</v>
      </c>
      <c r="AT187" s="19">
        <v>101.85</v>
      </c>
      <c r="AU187" s="19">
        <v>162.4</v>
      </c>
      <c r="AV187" s="19">
        <v>43.4</v>
      </c>
      <c r="AW187" s="19">
        <v>108.5</v>
      </c>
      <c r="AX187" s="19">
        <v>535.15</v>
      </c>
      <c r="AY187" s="19">
        <v>0</v>
      </c>
      <c r="AZ187" s="19">
        <v>184.1</v>
      </c>
      <c r="BA187" s="19">
        <v>101.85</v>
      </c>
      <c r="BB187" s="19">
        <v>63</v>
      </c>
      <c r="BC187" s="19">
        <v>45.5</v>
      </c>
      <c r="BD187" s="19">
        <v>0</v>
      </c>
      <c r="BE187" s="19">
        <v>0</v>
      </c>
      <c r="BF187" s="19">
        <v>0</v>
      </c>
      <c r="BG187" s="19">
        <v>0</v>
      </c>
      <c r="BH187" s="19">
        <v>0</v>
      </c>
      <c r="BI187" s="19">
        <v>0</v>
      </c>
      <c r="BJ187" s="19">
        <v>0</v>
      </c>
      <c r="BK187" s="19">
        <v>0.05</v>
      </c>
      <c r="BL187" s="19">
        <v>0</v>
      </c>
      <c r="BM187" s="19">
        <v>0</v>
      </c>
      <c r="BN187" s="19">
        <v>0.01</v>
      </c>
      <c r="BO187" s="19">
        <v>0</v>
      </c>
      <c r="BP187" s="19">
        <v>0</v>
      </c>
      <c r="BQ187" s="19">
        <v>0</v>
      </c>
      <c r="BR187" s="19">
        <v>0</v>
      </c>
      <c r="BS187" s="19">
        <v>0.04</v>
      </c>
      <c r="BT187" s="19">
        <v>0</v>
      </c>
      <c r="BU187" s="19">
        <v>0</v>
      </c>
      <c r="BV187" s="19">
        <v>0.17</v>
      </c>
      <c r="BW187" s="19">
        <v>0.03</v>
      </c>
      <c r="BX187" s="19">
        <v>0</v>
      </c>
      <c r="BY187" s="19">
        <v>0</v>
      </c>
      <c r="BZ187" s="19">
        <v>0</v>
      </c>
      <c r="CA187" s="19">
        <v>0</v>
      </c>
      <c r="CB187" s="19">
        <v>16.45</v>
      </c>
      <c r="CD187" s="19">
        <v>0.28999999999999998</v>
      </c>
      <c r="CF187" s="19">
        <v>0</v>
      </c>
      <c r="CG187" s="19">
        <v>0</v>
      </c>
      <c r="CH187" s="19">
        <v>0</v>
      </c>
      <c r="CI187" s="19">
        <v>0</v>
      </c>
      <c r="CJ187" s="19">
        <v>0</v>
      </c>
      <c r="CK187" s="19">
        <v>0</v>
      </c>
      <c r="CL187" s="19">
        <v>0</v>
      </c>
      <c r="CM187" s="19">
        <v>0</v>
      </c>
      <c r="CN187" s="19">
        <v>0</v>
      </c>
      <c r="CO187" s="19">
        <v>0</v>
      </c>
      <c r="CP187" s="19">
        <v>0</v>
      </c>
    </row>
    <row r="188" spans="1:94" s="17" customFormat="1">
      <c r="A188" s="17" t="str">
        <f>"-"</f>
        <v>-</v>
      </c>
      <c r="B188" s="18" t="s">
        <v>98</v>
      </c>
      <c r="C188" s="17" t="str">
        <f>"45"</f>
        <v>45</v>
      </c>
      <c r="D188" s="17">
        <v>2.98</v>
      </c>
      <c r="E188" s="17">
        <v>0</v>
      </c>
      <c r="F188" s="17">
        <v>0.3</v>
      </c>
      <c r="G188" s="17">
        <v>0.3</v>
      </c>
      <c r="H188" s="17">
        <v>21.11</v>
      </c>
      <c r="I188" s="48">
        <v>100.75545</v>
      </c>
      <c r="J188" s="17">
        <v>0</v>
      </c>
      <c r="K188" s="17">
        <v>0</v>
      </c>
      <c r="L188" s="17">
        <v>0</v>
      </c>
      <c r="M188" s="17">
        <v>0</v>
      </c>
      <c r="N188" s="17">
        <v>0.5</v>
      </c>
      <c r="O188" s="17">
        <v>20.52</v>
      </c>
      <c r="P188" s="17">
        <v>0.09</v>
      </c>
      <c r="Q188" s="17">
        <v>0</v>
      </c>
      <c r="R188" s="17">
        <v>0</v>
      </c>
      <c r="S188" s="17">
        <v>0</v>
      </c>
      <c r="T188" s="17">
        <v>0.81</v>
      </c>
      <c r="U188" s="17">
        <v>0</v>
      </c>
      <c r="V188" s="17">
        <v>0</v>
      </c>
      <c r="W188" s="17">
        <v>0</v>
      </c>
      <c r="X188" s="17">
        <v>0</v>
      </c>
      <c r="Y188" s="17">
        <v>0</v>
      </c>
      <c r="Z188" s="17">
        <v>0</v>
      </c>
      <c r="AA188" s="17">
        <v>0</v>
      </c>
      <c r="AB188" s="17">
        <v>0</v>
      </c>
      <c r="AC188" s="17">
        <v>0</v>
      </c>
      <c r="AD188" s="17">
        <v>0</v>
      </c>
      <c r="AE188" s="17">
        <v>0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229.03</v>
      </c>
      <c r="AN188" s="17">
        <v>75.95</v>
      </c>
      <c r="AO188" s="17">
        <v>45.02</v>
      </c>
      <c r="AP188" s="17">
        <v>90.05</v>
      </c>
      <c r="AQ188" s="17">
        <v>34.06</v>
      </c>
      <c r="AR188" s="17">
        <v>162.86000000000001</v>
      </c>
      <c r="AS188" s="17">
        <v>101.01</v>
      </c>
      <c r="AT188" s="17">
        <v>140.94</v>
      </c>
      <c r="AU188" s="17">
        <v>116.28</v>
      </c>
      <c r="AV188" s="17">
        <v>61.07</v>
      </c>
      <c r="AW188" s="17">
        <v>108.05</v>
      </c>
      <c r="AX188" s="17">
        <v>903.58</v>
      </c>
      <c r="AY188" s="17">
        <v>0</v>
      </c>
      <c r="AZ188" s="17">
        <v>294.41000000000003</v>
      </c>
      <c r="BA188" s="17">
        <v>128.02000000000001</v>
      </c>
      <c r="BB188" s="17">
        <v>84.96</v>
      </c>
      <c r="BC188" s="17">
        <v>67.34</v>
      </c>
      <c r="BD188" s="17">
        <v>0</v>
      </c>
      <c r="BE188" s="17">
        <v>0</v>
      </c>
      <c r="BF188" s="17">
        <v>0</v>
      </c>
      <c r="BG188" s="17">
        <v>0</v>
      </c>
      <c r="BH188" s="17">
        <v>0</v>
      </c>
      <c r="BI188" s="17">
        <v>0</v>
      </c>
      <c r="BJ188" s="17">
        <v>0</v>
      </c>
      <c r="BK188" s="17">
        <v>0.04</v>
      </c>
      <c r="BL188" s="17">
        <v>0</v>
      </c>
      <c r="BM188" s="17">
        <v>0</v>
      </c>
      <c r="BN188" s="17">
        <v>0</v>
      </c>
      <c r="BO188" s="17">
        <v>0</v>
      </c>
      <c r="BP188" s="17">
        <v>0</v>
      </c>
      <c r="BQ188" s="17">
        <v>0</v>
      </c>
      <c r="BR188" s="17">
        <v>0</v>
      </c>
      <c r="BS188" s="17">
        <v>0.03</v>
      </c>
      <c r="BT188" s="17">
        <v>0</v>
      </c>
      <c r="BU188" s="17">
        <v>0</v>
      </c>
      <c r="BV188" s="17">
        <v>0.12</v>
      </c>
      <c r="BW188" s="17">
        <v>0.01</v>
      </c>
      <c r="BX188" s="17">
        <v>0</v>
      </c>
      <c r="BY188" s="17">
        <v>0</v>
      </c>
      <c r="BZ188" s="17">
        <v>0</v>
      </c>
      <c r="CA188" s="17">
        <v>0</v>
      </c>
      <c r="CB188" s="17">
        <v>17.600000000000001</v>
      </c>
      <c r="CD188" s="17">
        <v>0</v>
      </c>
      <c r="CF188" s="17">
        <v>0</v>
      </c>
      <c r="CG188" s="17">
        <v>0</v>
      </c>
      <c r="CH188" s="17">
        <v>0</v>
      </c>
      <c r="CI188" s="17">
        <v>0</v>
      </c>
      <c r="CJ188" s="17">
        <v>0</v>
      </c>
      <c r="CK188" s="17">
        <v>0</v>
      </c>
      <c r="CL188" s="17">
        <v>0</v>
      </c>
      <c r="CM188" s="17">
        <v>0</v>
      </c>
      <c r="CN188" s="17">
        <v>0</v>
      </c>
      <c r="CO188" s="17">
        <v>0</v>
      </c>
      <c r="CP188" s="17">
        <v>0</v>
      </c>
    </row>
    <row r="189" spans="1:94" s="21" customFormat="1">
      <c r="B189" s="22" t="s">
        <v>99</v>
      </c>
      <c r="C189" s="21">
        <v>840</v>
      </c>
      <c r="D189" s="21">
        <v>38.46</v>
      </c>
      <c r="E189" s="21">
        <v>26.38</v>
      </c>
      <c r="F189" s="21">
        <f>SUM(F183:F188)</f>
        <v>35.229999999999997</v>
      </c>
      <c r="G189" s="21">
        <f>SUM(G183:G188)</f>
        <v>6.47</v>
      </c>
      <c r="H189" s="21">
        <f>SUM(H183:H188)</f>
        <v>114.41999999999999</v>
      </c>
      <c r="I189" s="49">
        <v>906.85</v>
      </c>
      <c r="J189" s="21">
        <v>11.7</v>
      </c>
      <c r="K189" s="21">
        <v>3.53</v>
      </c>
      <c r="L189" s="21">
        <v>0</v>
      </c>
      <c r="M189" s="21">
        <v>0</v>
      </c>
      <c r="N189" s="21">
        <v>21.53</v>
      </c>
      <c r="O189" s="21">
        <v>83.76</v>
      </c>
      <c r="P189" s="21">
        <v>7.74</v>
      </c>
      <c r="Q189" s="21">
        <v>0</v>
      </c>
      <c r="R189" s="21">
        <v>0</v>
      </c>
      <c r="S189" s="21">
        <v>1.04</v>
      </c>
      <c r="T189" s="21">
        <v>8.3699999999999992</v>
      </c>
      <c r="U189" s="21">
        <v>1221.72</v>
      </c>
      <c r="V189" s="21">
        <v>633.9</v>
      </c>
      <c r="W189" s="21">
        <v>180.22</v>
      </c>
      <c r="X189" s="21">
        <v>94.37</v>
      </c>
      <c r="Y189" s="21">
        <v>420.96</v>
      </c>
      <c r="Z189" s="21">
        <v>4.6900000000000004</v>
      </c>
      <c r="AA189" s="21">
        <v>63.46</v>
      </c>
      <c r="AB189" s="21">
        <v>3023.09</v>
      </c>
      <c r="AC189" s="21">
        <v>650.01</v>
      </c>
      <c r="AD189" s="21">
        <v>4.0599999999999996</v>
      </c>
      <c r="AE189" s="21">
        <v>0.32</v>
      </c>
      <c r="AF189" s="21">
        <v>0.35</v>
      </c>
      <c r="AG189" s="21">
        <v>9.1300000000000008</v>
      </c>
      <c r="AH189" s="21">
        <v>20.25</v>
      </c>
      <c r="AI189" s="21">
        <v>5.79</v>
      </c>
      <c r="AJ189" s="21">
        <v>0</v>
      </c>
      <c r="AK189" s="21">
        <v>437.19</v>
      </c>
      <c r="AL189" s="21">
        <v>391.62</v>
      </c>
      <c r="AM189" s="21">
        <v>1335.68</v>
      </c>
      <c r="AN189" s="21">
        <v>911.05</v>
      </c>
      <c r="AO189" s="21">
        <v>347.53</v>
      </c>
      <c r="AP189" s="21">
        <v>635.02</v>
      </c>
      <c r="AQ189" s="21">
        <v>221.06</v>
      </c>
      <c r="AR189" s="21">
        <v>828.62</v>
      </c>
      <c r="AS189" s="21">
        <v>659.76</v>
      </c>
      <c r="AT189" s="21">
        <v>791.01</v>
      </c>
      <c r="AU189" s="21">
        <v>1003.36</v>
      </c>
      <c r="AV189" s="21">
        <v>371.07</v>
      </c>
      <c r="AW189" s="21">
        <v>601.55999999999995</v>
      </c>
      <c r="AX189" s="21">
        <v>2806.07</v>
      </c>
      <c r="AY189" s="21">
        <v>49.82</v>
      </c>
      <c r="AZ189" s="21">
        <v>855.45</v>
      </c>
      <c r="BA189" s="21">
        <v>606.9</v>
      </c>
      <c r="BB189" s="21">
        <v>645.15</v>
      </c>
      <c r="BC189" s="21">
        <v>271.98</v>
      </c>
      <c r="BD189" s="21">
        <v>0</v>
      </c>
      <c r="BE189" s="21">
        <v>0</v>
      </c>
      <c r="BF189" s="21">
        <v>0</v>
      </c>
      <c r="BG189" s="21">
        <v>0</v>
      </c>
      <c r="BH189" s="21">
        <v>0</v>
      </c>
      <c r="BI189" s="21">
        <v>0</v>
      </c>
      <c r="BJ189" s="21">
        <v>0</v>
      </c>
      <c r="BK189" s="21">
        <v>0.44</v>
      </c>
      <c r="BL189" s="21">
        <v>0</v>
      </c>
      <c r="BM189" s="21">
        <v>0.2</v>
      </c>
      <c r="BN189" s="21">
        <v>0.02</v>
      </c>
      <c r="BO189" s="21">
        <v>0.03</v>
      </c>
      <c r="BP189" s="21">
        <v>0</v>
      </c>
      <c r="BQ189" s="21">
        <v>0</v>
      </c>
      <c r="BR189" s="21">
        <v>0.01</v>
      </c>
      <c r="BS189" s="21">
        <v>1.25</v>
      </c>
      <c r="BT189" s="21">
        <v>0</v>
      </c>
      <c r="BU189" s="21">
        <v>0</v>
      </c>
      <c r="BV189" s="21">
        <v>3.15</v>
      </c>
      <c r="BW189" s="21">
        <v>0.04</v>
      </c>
      <c r="BX189" s="21">
        <v>0</v>
      </c>
      <c r="BY189" s="21">
        <v>0</v>
      </c>
      <c r="BZ189" s="21">
        <v>0</v>
      </c>
      <c r="CA189" s="21">
        <v>0</v>
      </c>
      <c r="CB189" s="21">
        <v>805.57</v>
      </c>
      <c r="CC189" s="21">
        <f>$I$189/$I$190*100</f>
        <v>100</v>
      </c>
      <c r="CD189" s="21">
        <v>567.30999999999995</v>
      </c>
      <c r="CF189" s="21">
        <v>0</v>
      </c>
      <c r="CG189" s="21">
        <v>0</v>
      </c>
      <c r="CH189" s="21">
        <v>0</v>
      </c>
      <c r="CI189" s="21">
        <v>0</v>
      </c>
      <c r="CJ189" s="21">
        <v>0</v>
      </c>
      <c r="CK189" s="21">
        <v>0</v>
      </c>
      <c r="CL189" s="21">
        <v>0</v>
      </c>
      <c r="CM189" s="21">
        <v>0</v>
      </c>
      <c r="CN189" s="21">
        <v>0</v>
      </c>
      <c r="CO189" s="21">
        <v>10</v>
      </c>
      <c r="CP189" s="21">
        <v>0.79</v>
      </c>
    </row>
    <row r="190" spans="1:94" s="21" customFormat="1">
      <c r="B190" s="22" t="s">
        <v>89</v>
      </c>
      <c r="D190" s="21">
        <v>38.46</v>
      </c>
      <c r="E190" s="21">
        <v>26.38</v>
      </c>
      <c r="F190" s="21">
        <f>F189</f>
        <v>35.229999999999997</v>
      </c>
      <c r="G190" s="21">
        <f t="shared" ref="G190:H190" si="7">G189</f>
        <v>6.47</v>
      </c>
      <c r="H190" s="21">
        <f t="shared" si="7"/>
        <v>114.41999999999999</v>
      </c>
      <c r="I190" s="49">
        <v>906.85</v>
      </c>
      <c r="J190" s="21">
        <v>11.7</v>
      </c>
      <c r="K190" s="21">
        <v>3.53</v>
      </c>
      <c r="L190" s="21">
        <v>0</v>
      </c>
      <c r="M190" s="21">
        <v>0</v>
      </c>
      <c r="N190" s="21">
        <v>21.53</v>
      </c>
      <c r="O190" s="21">
        <v>83.76</v>
      </c>
      <c r="P190" s="21">
        <v>7.74</v>
      </c>
      <c r="Q190" s="21">
        <v>0</v>
      </c>
      <c r="R190" s="21">
        <v>0</v>
      </c>
      <c r="S190" s="21">
        <v>1.04</v>
      </c>
      <c r="T190" s="21">
        <v>8.3699999999999992</v>
      </c>
      <c r="U190" s="21">
        <v>1221.72</v>
      </c>
      <c r="V190" s="21">
        <v>633.9</v>
      </c>
      <c r="W190" s="21">
        <v>180.22</v>
      </c>
      <c r="X190" s="21">
        <v>94.37</v>
      </c>
      <c r="Y190" s="21">
        <v>420.96</v>
      </c>
      <c r="Z190" s="21">
        <v>4.6900000000000004</v>
      </c>
      <c r="AA190" s="21">
        <v>63.46</v>
      </c>
      <c r="AB190" s="21">
        <v>3023.09</v>
      </c>
      <c r="AC190" s="21">
        <v>650.01</v>
      </c>
      <c r="AD190" s="21">
        <v>4.0599999999999996</v>
      </c>
      <c r="AE190" s="21">
        <v>0.32</v>
      </c>
      <c r="AF190" s="21">
        <v>0.35</v>
      </c>
      <c r="AG190" s="21">
        <v>9.1300000000000008</v>
      </c>
      <c r="AH190" s="21">
        <v>20.25</v>
      </c>
      <c r="AI190" s="21">
        <v>5.79</v>
      </c>
      <c r="AJ190" s="21">
        <v>0</v>
      </c>
      <c r="AK190" s="21">
        <v>437.19</v>
      </c>
      <c r="AL190" s="21">
        <v>391.62</v>
      </c>
      <c r="AM190" s="21">
        <v>1335.68</v>
      </c>
      <c r="AN190" s="21">
        <v>911.05</v>
      </c>
      <c r="AO190" s="21">
        <v>347.53</v>
      </c>
      <c r="AP190" s="21">
        <v>635.02</v>
      </c>
      <c r="AQ190" s="21">
        <v>221.06</v>
      </c>
      <c r="AR190" s="21">
        <v>828.62</v>
      </c>
      <c r="AS190" s="21">
        <v>659.76</v>
      </c>
      <c r="AT190" s="21">
        <v>791.01</v>
      </c>
      <c r="AU190" s="21">
        <v>1003.36</v>
      </c>
      <c r="AV190" s="21">
        <v>371.07</v>
      </c>
      <c r="AW190" s="21">
        <v>601.55999999999995</v>
      </c>
      <c r="AX190" s="21">
        <v>2806.07</v>
      </c>
      <c r="AY190" s="21">
        <v>49.82</v>
      </c>
      <c r="AZ190" s="21">
        <v>855.45</v>
      </c>
      <c r="BA190" s="21">
        <v>606.9</v>
      </c>
      <c r="BB190" s="21">
        <v>645.15</v>
      </c>
      <c r="BC190" s="21">
        <v>271.98</v>
      </c>
      <c r="BD190" s="21">
        <v>0</v>
      </c>
      <c r="BE190" s="21">
        <v>0</v>
      </c>
      <c r="BF190" s="21">
        <v>0</v>
      </c>
      <c r="BG190" s="21">
        <v>0</v>
      </c>
      <c r="BH190" s="21">
        <v>0</v>
      </c>
      <c r="BI190" s="21">
        <v>0</v>
      </c>
      <c r="BJ190" s="21">
        <v>0</v>
      </c>
      <c r="BK190" s="21">
        <v>0.44</v>
      </c>
      <c r="BL190" s="21">
        <v>0</v>
      </c>
      <c r="BM190" s="21">
        <v>0.2</v>
      </c>
      <c r="BN190" s="21">
        <v>0.02</v>
      </c>
      <c r="BO190" s="21">
        <v>0.03</v>
      </c>
      <c r="BP190" s="21">
        <v>0</v>
      </c>
      <c r="BQ190" s="21">
        <v>0</v>
      </c>
      <c r="BR190" s="21">
        <v>0.01</v>
      </c>
      <c r="BS190" s="21">
        <v>1.25</v>
      </c>
      <c r="BT190" s="21">
        <v>0</v>
      </c>
      <c r="BU190" s="21">
        <v>0</v>
      </c>
      <c r="BV190" s="21">
        <v>3.15</v>
      </c>
      <c r="BW190" s="21">
        <v>0.04</v>
      </c>
      <c r="BX190" s="21">
        <v>0</v>
      </c>
      <c r="BY190" s="21">
        <v>0</v>
      </c>
      <c r="BZ190" s="21">
        <v>0</v>
      </c>
      <c r="CA190" s="21">
        <v>0</v>
      </c>
      <c r="CB190" s="21">
        <v>805.57</v>
      </c>
      <c r="CD190" s="21">
        <v>567.30999999999995</v>
      </c>
      <c r="CF190" s="21">
        <v>0</v>
      </c>
      <c r="CG190" s="21">
        <v>0</v>
      </c>
      <c r="CH190" s="21">
        <v>0</v>
      </c>
      <c r="CI190" s="21">
        <v>0</v>
      </c>
      <c r="CJ190" s="21">
        <v>0</v>
      </c>
      <c r="CK190" s="21">
        <v>0</v>
      </c>
      <c r="CL190" s="21">
        <v>0</v>
      </c>
      <c r="CM190" s="21">
        <v>0</v>
      </c>
      <c r="CN190" s="21">
        <v>0</v>
      </c>
      <c r="CO190" s="21">
        <v>10</v>
      </c>
      <c r="CP190" s="21">
        <v>0.79</v>
      </c>
    </row>
    <row r="191" spans="1:94">
      <c r="B191" s="16" t="s">
        <v>159</v>
      </c>
    </row>
    <row r="192" spans="1:94">
      <c r="B192" s="16" t="s">
        <v>91</v>
      </c>
    </row>
    <row r="193" spans="1:94" s="19" customFormat="1" ht="47.25">
      <c r="A193" s="19" t="str">
        <f>"18/1"</f>
        <v>18/1</v>
      </c>
      <c r="B193" s="20" t="s">
        <v>160</v>
      </c>
      <c r="C193" s="19" t="str">
        <f>"100"</f>
        <v>100</v>
      </c>
      <c r="D193" s="19">
        <v>1.3</v>
      </c>
      <c r="E193" s="19">
        <v>0</v>
      </c>
      <c r="F193" s="19">
        <v>5.95</v>
      </c>
      <c r="G193" s="19">
        <v>5.95</v>
      </c>
      <c r="H193" s="19">
        <v>21.27</v>
      </c>
      <c r="I193" s="43">
        <v>135.98244799999998</v>
      </c>
      <c r="J193" s="19">
        <v>0.75</v>
      </c>
      <c r="K193" s="19">
        <v>3.9</v>
      </c>
      <c r="L193" s="19">
        <v>0</v>
      </c>
      <c r="M193" s="19">
        <v>0</v>
      </c>
      <c r="N193" s="19">
        <v>18.77</v>
      </c>
      <c r="O193" s="19">
        <v>0.15</v>
      </c>
      <c r="P193" s="19">
        <v>2.35</v>
      </c>
      <c r="Q193" s="19">
        <v>0</v>
      </c>
      <c r="R193" s="19">
        <v>0</v>
      </c>
      <c r="S193" s="19">
        <v>0.22</v>
      </c>
      <c r="T193" s="19">
        <v>1.31</v>
      </c>
      <c r="U193" s="19">
        <v>15.24</v>
      </c>
      <c r="V193" s="19">
        <v>145.07</v>
      </c>
      <c r="W193" s="19">
        <v>19.61</v>
      </c>
      <c r="X193" s="19">
        <v>27.56</v>
      </c>
      <c r="Y193" s="19">
        <v>40</v>
      </c>
      <c r="Z193" s="19">
        <v>0.51</v>
      </c>
      <c r="AA193" s="19">
        <v>0</v>
      </c>
      <c r="AB193" s="19">
        <v>8702.4</v>
      </c>
      <c r="AC193" s="19">
        <v>1480</v>
      </c>
      <c r="AD193" s="19">
        <v>2.94</v>
      </c>
      <c r="AE193" s="19">
        <v>0.04</v>
      </c>
      <c r="AF193" s="19">
        <v>0.05</v>
      </c>
      <c r="AG193" s="19">
        <v>0.73</v>
      </c>
      <c r="AH193" s="19">
        <v>0.81</v>
      </c>
      <c r="AI193" s="19">
        <v>3.63</v>
      </c>
      <c r="AJ193" s="19">
        <v>0</v>
      </c>
      <c r="AK193" s="19">
        <v>0</v>
      </c>
      <c r="AL193" s="19">
        <v>0</v>
      </c>
      <c r="AM193" s="19">
        <v>31.91</v>
      </c>
      <c r="AN193" s="19">
        <v>27.56</v>
      </c>
      <c r="AO193" s="19">
        <v>6.53</v>
      </c>
      <c r="AP193" s="19">
        <v>23.21</v>
      </c>
      <c r="AQ193" s="19">
        <v>5.8</v>
      </c>
      <c r="AR193" s="19">
        <v>22.48</v>
      </c>
      <c r="AS193" s="19">
        <v>34.81</v>
      </c>
      <c r="AT193" s="19">
        <v>29.73</v>
      </c>
      <c r="AU193" s="19">
        <v>97.9</v>
      </c>
      <c r="AV193" s="19">
        <v>10.15</v>
      </c>
      <c r="AW193" s="19">
        <v>21.03</v>
      </c>
      <c r="AX193" s="19">
        <v>170.42</v>
      </c>
      <c r="AY193" s="19">
        <v>0</v>
      </c>
      <c r="AZ193" s="19">
        <v>21.76</v>
      </c>
      <c r="BA193" s="19">
        <v>23.93</v>
      </c>
      <c r="BB193" s="19">
        <v>13.05</v>
      </c>
      <c r="BC193" s="19">
        <v>8.6999999999999993</v>
      </c>
      <c r="BD193" s="19">
        <v>0</v>
      </c>
      <c r="BE193" s="19">
        <v>0</v>
      </c>
      <c r="BF193" s="19">
        <v>0</v>
      </c>
      <c r="BG193" s="19">
        <v>0</v>
      </c>
      <c r="BH193" s="19">
        <v>0</v>
      </c>
      <c r="BI193" s="19">
        <v>0</v>
      </c>
      <c r="BJ193" s="19">
        <v>0</v>
      </c>
      <c r="BK193" s="19">
        <v>0.36</v>
      </c>
      <c r="BL193" s="19">
        <v>0</v>
      </c>
      <c r="BM193" s="19">
        <v>0.24</v>
      </c>
      <c r="BN193" s="19">
        <v>0.02</v>
      </c>
      <c r="BO193" s="19">
        <v>0.04</v>
      </c>
      <c r="BP193" s="19">
        <v>0</v>
      </c>
      <c r="BQ193" s="19">
        <v>0</v>
      </c>
      <c r="BR193" s="19">
        <v>0</v>
      </c>
      <c r="BS193" s="19">
        <v>1.39</v>
      </c>
      <c r="BT193" s="19">
        <v>0</v>
      </c>
      <c r="BU193" s="19">
        <v>0</v>
      </c>
      <c r="BV193" s="19">
        <v>3.47</v>
      </c>
      <c r="BW193" s="19">
        <v>0</v>
      </c>
      <c r="BX193" s="19">
        <v>0</v>
      </c>
      <c r="BY193" s="19">
        <v>0</v>
      </c>
      <c r="BZ193" s="19">
        <v>0</v>
      </c>
      <c r="CA193" s="19">
        <v>0</v>
      </c>
      <c r="CB193" s="19">
        <v>68.930000000000007</v>
      </c>
      <c r="CD193" s="19">
        <v>1450.4</v>
      </c>
      <c r="CF193" s="19">
        <v>0</v>
      </c>
      <c r="CG193" s="19">
        <v>0</v>
      </c>
      <c r="CH193" s="19">
        <v>0</v>
      </c>
      <c r="CI193" s="19">
        <v>0</v>
      </c>
      <c r="CJ193" s="19">
        <v>0</v>
      </c>
      <c r="CK193" s="19">
        <v>0</v>
      </c>
      <c r="CL193" s="19">
        <v>0</v>
      </c>
      <c r="CM193" s="19">
        <v>0</v>
      </c>
      <c r="CN193" s="19">
        <v>0</v>
      </c>
      <c r="CO193" s="19">
        <v>1</v>
      </c>
      <c r="CP193" s="19">
        <v>0</v>
      </c>
    </row>
    <row r="194" spans="1:94" s="19" customFormat="1" ht="31.5">
      <c r="A194" s="19" t="str">
        <f>"16/2"</f>
        <v>16/2</v>
      </c>
      <c r="B194" s="20" t="s">
        <v>118</v>
      </c>
      <c r="C194" s="19" t="str">
        <f>"250"</f>
        <v>250</v>
      </c>
      <c r="D194" s="19">
        <v>6.03</v>
      </c>
      <c r="E194" s="19">
        <v>0</v>
      </c>
      <c r="F194" s="19">
        <v>5.49</v>
      </c>
      <c r="G194" s="19">
        <v>5.49</v>
      </c>
      <c r="H194" s="19">
        <v>23.94</v>
      </c>
      <c r="I194" s="43">
        <v>164.07036000000002</v>
      </c>
      <c r="J194" s="19">
        <v>0.73</v>
      </c>
      <c r="K194" s="19">
        <v>3.25</v>
      </c>
      <c r="L194" s="19">
        <v>0</v>
      </c>
      <c r="M194" s="19">
        <v>0</v>
      </c>
      <c r="N194" s="19">
        <v>3.08</v>
      </c>
      <c r="O194" s="19">
        <v>17.43</v>
      </c>
      <c r="P194" s="19">
        <v>3.43</v>
      </c>
      <c r="Q194" s="19">
        <v>0</v>
      </c>
      <c r="R194" s="19">
        <v>0</v>
      </c>
      <c r="S194" s="19">
        <v>0.18</v>
      </c>
      <c r="T194" s="19">
        <v>1.93</v>
      </c>
      <c r="U194" s="19">
        <v>203.05</v>
      </c>
      <c r="V194" s="19">
        <v>538.30999999999995</v>
      </c>
      <c r="W194" s="19">
        <v>31.39</v>
      </c>
      <c r="X194" s="19">
        <v>36.32</v>
      </c>
      <c r="Y194" s="19">
        <v>87.98</v>
      </c>
      <c r="Z194" s="19">
        <v>2.08</v>
      </c>
      <c r="AA194" s="19">
        <v>0</v>
      </c>
      <c r="AB194" s="19">
        <v>1363.05</v>
      </c>
      <c r="AC194" s="19">
        <v>252.28</v>
      </c>
      <c r="AD194" s="19">
        <v>2.4300000000000002</v>
      </c>
      <c r="AE194" s="19">
        <v>0.23</v>
      </c>
      <c r="AF194" s="19">
        <v>0.08</v>
      </c>
      <c r="AG194" s="19">
        <v>1.22</v>
      </c>
      <c r="AH194" s="19">
        <v>2.75</v>
      </c>
      <c r="AI194" s="19">
        <v>5.65</v>
      </c>
      <c r="AJ194" s="19">
        <v>0</v>
      </c>
      <c r="AK194" s="19">
        <v>197.96</v>
      </c>
      <c r="AL194" s="19">
        <v>213.64</v>
      </c>
      <c r="AM194" s="19">
        <v>359.42</v>
      </c>
      <c r="AN194" s="19">
        <v>345.21</v>
      </c>
      <c r="AO194" s="19">
        <v>47.41</v>
      </c>
      <c r="AP194" s="19">
        <v>193.06</v>
      </c>
      <c r="AQ194" s="19">
        <v>64.19</v>
      </c>
      <c r="AR194" s="19">
        <v>226.87</v>
      </c>
      <c r="AS194" s="19">
        <v>219.77</v>
      </c>
      <c r="AT194" s="19">
        <v>419.77</v>
      </c>
      <c r="AU194" s="19">
        <v>495.91</v>
      </c>
      <c r="AV194" s="19">
        <v>100.47</v>
      </c>
      <c r="AW194" s="19">
        <v>214.87</v>
      </c>
      <c r="AX194" s="19">
        <v>785.46</v>
      </c>
      <c r="AY194" s="19">
        <v>0</v>
      </c>
      <c r="AZ194" s="19">
        <v>151.41</v>
      </c>
      <c r="BA194" s="19">
        <v>184.64</v>
      </c>
      <c r="BB194" s="19">
        <v>155.82</v>
      </c>
      <c r="BC194" s="19">
        <v>58.43</v>
      </c>
      <c r="BD194" s="19">
        <v>0</v>
      </c>
      <c r="BE194" s="19">
        <v>0</v>
      </c>
      <c r="BF194" s="19">
        <v>0</v>
      </c>
      <c r="BG194" s="19">
        <v>0</v>
      </c>
      <c r="BH194" s="19">
        <v>0</v>
      </c>
      <c r="BI194" s="19">
        <v>0</v>
      </c>
      <c r="BJ194" s="19">
        <v>0</v>
      </c>
      <c r="BK194" s="19">
        <v>0.39</v>
      </c>
      <c r="BL194" s="19">
        <v>0</v>
      </c>
      <c r="BM194" s="19">
        <v>0.28999999999999998</v>
      </c>
      <c r="BN194" s="19">
        <v>0.02</v>
      </c>
      <c r="BO194" s="19">
        <v>0.03</v>
      </c>
      <c r="BP194" s="19">
        <v>0</v>
      </c>
      <c r="BQ194" s="19">
        <v>0</v>
      </c>
      <c r="BR194" s="19">
        <v>0</v>
      </c>
      <c r="BS194" s="19">
        <v>1.33</v>
      </c>
      <c r="BT194" s="19">
        <v>0</v>
      </c>
      <c r="BU194" s="19">
        <v>0</v>
      </c>
      <c r="BV194" s="19">
        <v>3.13</v>
      </c>
      <c r="BW194" s="19">
        <v>0.02</v>
      </c>
      <c r="BX194" s="19">
        <v>0</v>
      </c>
      <c r="BY194" s="19">
        <v>0</v>
      </c>
      <c r="BZ194" s="19">
        <v>0</v>
      </c>
      <c r="CA194" s="19">
        <v>0</v>
      </c>
      <c r="CB194" s="19">
        <v>241.53</v>
      </c>
      <c r="CD194" s="19">
        <v>227.18</v>
      </c>
      <c r="CF194" s="19">
        <v>0</v>
      </c>
      <c r="CG194" s="19">
        <v>0</v>
      </c>
      <c r="CH194" s="19">
        <v>0</v>
      </c>
      <c r="CI194" s="19">
        <v>0</v>
      </c>
      <c r="CJ194" s="19">
        <v>0</v>
      </c>
      <c r="CK194" s="19">
        <v>0</v>
      </c>
      <c r="CL194" s="19">
        <v>0</v>
      </c>
      <c r="CM194" s="19">
        <v>0</v>
      </c>
      <c r="CN194" s="19">
        <v>0</v>
      </c>
      <c r="CO194" s="19">
        <v>0</v>
      </c>
      <c r="CP194" s="19">
        <v>0.5</v>
      </c>
    </row>
    <row r="195" spans="1:94" s="19" customFormat="1">
      <c r="A195" s="19" t="str">
        <f>"1/9"</f>
        <v>1/9</v>
      </c>
      <c r="B195" s="20" t="s">
        <v>161</v>
      </c>
      <c r="C195" s="19" t="str">
        <f>"100"</f>
        <v>100</v>
      </c>
      <c r="D195" s="19">
        <v>23.83</v>
      </c>
      <c r="E195" s="19">
        <v>0</v>
      </c>
      <c r="F195" s="19">
        <v>19.940000000000001</v>
      </c>
      <c r="G195" s="19">
        <v>0</v>
      </c>
      <c r="H195" s="19">
        <v>0.74</v>
      </c>
      <c r="I195" s="43">
        <v>276.66860000000003</v>
      </c>
      <c r="J195" s="19">
        <v>0</v>
      </c>
      <c r="K195" s="19">
        <v>0</v>
      </c>
      <c r="L195" s="19">
        <v>0</v>
      </c>
      <c r="M195" s="19">
        <v>0</v>
      </c>
      <c r="N195" s="19">
        <v>0.24</v>
      </c>
      <c r="O195" s="19">
        <v>0</v>
      </c>
      <c r="P195" s="19">
        <v>0.49</v>
      </c>
      <c r="Q195" s="19">
        <v>0</v>
      </c>
      <c r="R195" s="19">
        <v>0</v>
      </c>
      <c r="S195" s="19">
        <v>0.01</v>
      </c>
      <c r="T195" s="19">
        <v>1.83</v>
      </c>
      <c r="U195" s="19">
        <v>464.59</v>
      </c>
      <c r="V195" s="19">
        <v>2.91</v>
      </c>
      <c r="W195" s="19">
        <v>2.2200000000000002</v>
      </c>
      <c r="X195" s="19">
        <v>0.4</v>
      </c>
      <c r="Y195" s="19">
        <v>1.48</v>
      </c>
      <c r="Z195" s="19">
        <v>0.03</v>
      </c>
      <c r="AA195" s="19">
        <v>0</v>
      </c>
      <c r="AB195" s="19">
        <v>0</v>
      </c>
      <c r="AC195" s="19">
        <v>0</v>
      </c>
      <c r="AD195" s="19">
        <v>0.01</v>
      </c>
      <c r="AE195" s="19">
        <v>0</v>
      </c>
      <c r="AF195" s="19">
        <v>0</v>
      </c>
      <c r="AG195" s="19">
        <v>0</v>
      </c>
      <c r="AH195" s="19">
        <v>0.02</v>
      </c>
      <c r="AI195" s="19">
        <v>0.09</v>
      </c>
      <c r="AJ195" s="19">
        <v>0</v>
      </c>
      <c r="AK195" s="19">
        <v>0</v>
      </c>
      <c r="AL195" s="19">
        <v>0</v>
      </c>
      <c r="AM195" s="19">
        <v>0</v>
      </c>
      <c r="AN195" s="19">
        <v>0</v>
      </c>
      <c r="AO195" s="19">
        <v>0</v>
      </c>
      <c r="AP195" s="19">
        <v>0</v>
      </c>
      <c r="AQ195" s="19">
        <v>0</v>
      </c>
      <c r="AR195" s="19">
        <v>0</v>
      </c>
      <c r="AS195" s="19">
        <v>0</v>
      </c>
      <c r="AT195" s="19">
        <v>0</v>
      </c>
      <c r="AU195" s="19">
        <v>0</v>
      </c>
      <c r="AV195" s="19">
        <v>0.01</v>
      </c>
      <c r="AW195" s="19">
        <v>0</v>
      </c>
      <c r="AX195" s="19">
        <v>0.01</v>
      </c>
      <c r="AY195" s="19">
        <v>0</v>
      </c>
      <c r="AZ195" s="19">
        <v>0</v>
      </c>
      <c r="BA195" s="19">
        <v>0</v>
      </c>
      <c r="BB195" s="19">
        <v>0</v>
      </c>
      <c r="BC195" s="19">
        <v>0</v>
      </c>
      <c r="BD195" s="19">
        <v>0</v>
      </c>
      <c r="BE195" s="19">
        <v>0</v>
      </c>
      <c r="BF195" s="19">
        <v>0</v>
      </c>
      <c r="BG195" s="19">
        <v>0</v>
      </c>
      <c r="BH195" s="19">
        <v>0</v>
      </c>
      <c r="BI195" s="19">
        <v>0</v>
      </c>
      <c r="BJ195" s="19">
        <v>0</v>
      </c>
      <c r="BK195" s="19">
        <v>0</v>
      </c>
      <c r="BL195" s="19">
        <v>0</v>
      </c>
      <c r="BM195" s="19">
        <v>0</v>
      </c>
      <c r="BN195" s="19">
        <v>0</v>
      </c>
      <c r="BO195" s="19">
        <v>0</v>
      </c>
      <c r="BP195" s="19">
        <v>0</v>
      </c>
      <c r="BQ195" s="19">
        <v>0</v>
      </c>
      <c r="BR195" s="19">
        <v>0</v>
      </c>
      <c r="BS195" s="19">
        <v>0</v>
      </c>
      <c r="BT195" s="19">
        <v>0</v>
      </c>
      <c r="BU195" s="19">
        <v>0</v>
      </c>
      <c r="BV195" s="19">
        <v>0</v>
      </c>
      <c r="BW195" s="19">
        <v>0</v>
      </c>
      <c r="BX195" s="19">
        <v>0</v>
      </c>
      <c r="BY195" s="19">
        <v>0</v>
      </c>
      <c r="BZ195" s="19">
        <v>0</v>
      </c>
      <c r="CA195" s="19">
        <v>0</v>
      </c>
      <c r="CB195" s="19">
        <v>108.93</v>
      </c>
      <c r="CD195" s="19">
        <v>0</v>
      </c>
      <c r="CF195" s="19">
        <v>0</v>
      </c>
      <c r="CG195" s="19">
        <v>0</v>
      </c>
      <c r="CH195" s="19">
        <v>0</v>
      </c>
      <c r="CI195" s="19">
        <v>0</v>
      </c>
      <c r="CJ195" s="19">
        <v>0</v>
      </c>
      <c r="CK195" s="19">
        <v>0</v>
      </c>
      <c r="CL195" s="19">
        <v>0</v>
      </c>
      <c r="CM195" s="19">
        <v>0</v>
      </c>
      <c r="CN195" s="19">
        <v>0</v>
      </c>
      <c r="CO195" s="19">
        <v>0</v>
      </c>
      <c r="CP195" s="19">
        <v>0.5</v>
      </c>
    </row>
    <row r="196" spans="1:94" s="19" customFormat="1" ht="31.5">
      <c r="A196" s="19" t="str">
        <f>"46/3"</f>
        <v>46/3</v>
      </c>
      <c r="B196" s="20" t="s">
        <v>95</v>
      </c>
      <c r="C196" s="19" t="str">
        <f>"180"</f>
        <v>180</v>
      </c>
      <c r="D196" s="19">
        <v>6.36</v>
      </c>
      <c r="E196" s="19">
        <v>0.04</v>
      </c>
      <c r="F196" s="19">
        <v>3.57</v>
      </c>
      <c r="G196" s="19">
        <v>0.8</v>
      </c>
      <c r="H196" s="19">
        <v>40.93</v>
      </c>
      <c r="I196" s="43">
        <v>220.7282094</v>
      </c>
      <c r="J196" s="19">
        <v>2.2400000000000002</v>
      </c>
      <c r="K196" s="19">
        <v>0.1</v>
      </c>
      <c r="L196" s="19">
        <v>0</v>
      </c>
      <c r="M196" s="19">
        <v>0</v>
      </c>
      <c r="N196" s="19">
        <v>1.17</v>
      </c>
      <c r="O196" s="19">
        <v>37.700000000000003</v>
      </c>
      <c r="P196" s="19">
        <v>2.06</v>
      </c>
      <c r="Q196" s="19">
        <v>0</v>
      </c>
      <c r="R196" s="19">
        <v>0</v>
      </c>
      <c r="S196" s="19">
        <v>0</v>
      </c>
      <c r="T196" s="19">
        <v>0.82</v>
      </c>
      <c r="U196" s="19">
        <v>176.71</v>
      </c>
      <c r="V196" s="19">
        <v>67.47</v>
      </c>
      <c r="W196" s="19">
        <v>12.64</v>
      </c>
      <c r="X196" s="19">
        <v>8.61</v>
      </c>
      <c r="Y196" s="19">
        <v>47.79</v>
      </c>
      <c r="Z196" s="19">
        <v>0.87</v>
      </c>
      <c r="AA196" s="19">
        <v>10.8</v>
      </c>
      <c r="AB196" s="19">
        <v>10.8</v>
      </c>
      <c r="AC196" s="19">
        <v>20.25</v>
      </c>
      <c r="AD196" s="19">
        <v>0.96</v>
      </c>
      <c r="AE196" s="19">
        <v>0.08</v>
      </c>
      <c r="AF196" s="19">
        <v>0.02</v>
      </c>
      <c r="AG196" s="19">
        <v>0.59</v>
      </c>
      <c r="AH196" s="19">
        <v>1.78</v>
      </c>
      <c r="AI196" s="19">
        <v>0</v>
      </c>
      <c r="AJ196" s="19">
        <v>0</v>
      </c>
      <c r="AK196" s="19">
        <v>1.78</v>
      </c>
      <c r="AL196" s="19">
        <v>1.73</v>
      </c>
      <c r="AM196" s="19">
        <v>472.07</v>
      </c>
      <c r="AN196" s="19">
        <v>147.44999999999999</v>
      </c>
      <c r="AO196" s="19">
        <v>89.89</v>
      </c>
      <c r="AP196" s="19">
        <v>182.63</v>
      </c>
      <c r="AQ196" s="19">
        <v>59.92</v>
      </c>
      <c r="AR196" s="19">
        <v>292.87</v>
      </c>
      <c r="AS196" s="19">
        <v>193.67</v>
      </c>
      <c r="AT196" s="19">
        <v>233.51</v>
      </c>
      <c r="AU196" s="19">
        <v>200.31</v>
      </c>
      <c r="AV196" s="19">
        <v>117.69</v>
      </c>
      <c r="AW196" s="19">
        <v>204.66</v>
      </c>
      <c r="AX196" s="19">
        <v>1797.43</v>
      </c>
      <c r="AY196" s="19">
        <v>0</v>
      </c>
      <c r="AZ196" s="19">
        <v>566.38</v>
      </c>
      <c r="BA196" s="19">
        <v>293.38</v>
      </c>
      <c r="BB196" s="19">
        <v>147.32</v>
      </c>
      <c r="BC196" s="19">
        <v>116.63</v>
      </c>
      <c r="BD196" s="19">
        <v>0.11</v>
      </c>
      <c r="BE196" s="19">
        <v>0.05</v>
      </c>
      <c r="BF196" s="19">
        <v>0.03</v>
      </c>
      <c r="BG196" s="19">
        <v>0.06</v>
      </c>
      <c r="BH196" s="19">
        <v>7.0000000000000007E-2</v>
      </c>
      <c r="BI196" s="19">
        <v>0.31</v>
      </c>
      <c r="BJ196" s="19">
        <v>0</v>
      </c>
      <c r="BK196" s="19">
        <v>0.97</v>
      </c>
      <c r="BL196" s="19">
        <v>0</v>
      </c>
      <c r="BM196" s="19">
        <v>0.28000000000000003</v>
      </c>
      <c r="BN196" s="19">
        <v>0</v>
      </c>
      <c r="BO196" s="19">
        <v>0</v>
      </c>
      <c r="BP196" s="19">
        <v>0</v>
      </c>
      <c r="BQ196" s="19">
        <v>0.06</v>
      </c>
      <c r="BR196" s="19">
        <v>0.1</v>
      </c>
      <c r="BS196" s="19">
        <v>0.72</v>
      </c>
      <c r="BT196" s="19">
        <v>0</v>
      </c>
      <c r="BU196" s="19">
        <v>0</v>
      </c>
      <c r="BV196" s="19">
        <v>0.28999999999999998</v>
      </c>
      <c r="BW196" s="19">
        <v>0.01</v>
      </c>
      <c r="BX196" s="19">
        <v>0</v>
      </c>
      <c r="BY196" s="19">
        <v>0</v>
      </c>
      <c r="BZ196" s="19">
        <v>0</v>
      </c>
      <c r="CA196" s="19">
        <v>0</v>
      </c>
      <c r="CB196" s="19">
        <v>9.08</v>
      </c>
      <c r="CD196" s="19">
        <v>12.6</v>
      </c>
      <c r="CF196" s="19">
        <v>0</v>
      </c>
      <c r="CG196" s="19">
        <v>0</v>
      </c>
      <c r="CH196" s="19">
        <v>0</v>
      </c>
      <c r="CI196" s="19">
        <v>0</v>
      </c>
      <c r="CJ196" s="19">
        <v>0</v>
      </c>
      <c r="CK196" s="19">
        <v>0</v>
      </c>
      <c r="CL196" s="19">
        <v>0</v>
      </c>
      <c r="CM196" s="19">
        <v>0</v>
      </c>
      <c r="CN196" s="19">
        <v>0</v>
      </c>
      <c r="CO196" s="19">
        <v>0</v>
      </c>
      <c r="CP196" s="19">
        <v>0.45</v>
      </c>
    </row>
    <row r="197" spans="1:94" s="19" customFormat="1">
      <c r="A197" s="19" t="str">
        <f>"300"</f>
        <v>300</v>
      </c>
      <c r="B197" s="20" t="s">
        <v>140</v>
      </c>
      <c r="C197" s="19" t="str">
        <f>"200"</f>
        <v>200</v>
      </c>
      <c r="D197" s="19">
        <v>0.1</v>
      </c>
      <c r="E197" s="19">
        <v>0</v>
      </c>
      <c r="F197" s="19">
        <v>0.02</v>
      </c>
      <c r="G197" s="19">
        <v>0.02</v>
      </c>
      <c r="H197" s="19">
        <v>14.74</v>
      </c>
      <c r="I197" s="43">
        <v>56.544170000000001</v>
      </c>
      <c r="J197" s="19">
        <v>0</v>
      </c>
      <c r="K197" s="19">
        <v>0</v>
      </c>
      <c r="L197" s="19">
        <v>0</v>
      </c>
      <c r="M197" s="19">
        <v>0</v>
      </c>
      <c r="N197" s="19">
        <v>14.69</v>
      </c>
      <c r="O197" s="19">
        <v>0</v>
      </c>
      <c r="P197" s="19">
        <v>0.05</v>
      </c>
      <c r="Q197" s="19">
        <v>0</v>
      </c>
      <c r="R197" s="19">
        <v>0</v>
      </c>
      <c r="S197" s="19">
        <v>0</v>
      </c>
      <c r="T197" s="19">
        <v>0.04</v>
      </c>
      <c r="U197" s="19">
        <v>0.15</v>
      </c>
      <c r="V197" s="19">
        <v>0.45</v>
      </c>
      <c r="W197" s="19">
        <v>0.44</v>
      </c>
      <c r="X197" s="19">
        <v>0</v>
      </c>
      <c r="Y197" s="19">
        <v>0</v>
      </c>
      <c r="Z197" s="19">
        <v>0.04</v>
      </c>
      <c r="AA197" s="19">
        <v>0</v>
      </c>
      <c r="AB197" s="19">
        <v>0</v>
      </c>
      <c r="AC197" s="19">
        <v>0</v>
      </c>
      <c r="AD197" s="19">
        <v>0</v>
      </c>
      <c r="AE197" s="19">
        <v>0</v>
      </c>
      <c r="AF197" s="19">
        <v>0</v>
      </c>
      <c r="AG197" s="19">
        <v>0</v>
      </c>
      <c r="AH197" s="19">
        <v>0</v>
      </c>
      <c r="AI197" s="19">
        <v>0</v>
      </c>
      <c r="AJ197" s="19">
        <v>0</v>
      </c>
      <c r="AK197" s="19">
        <v>0</v>
      </c>
      <c r="AL197" s="19">
        <v>0</v>
      </c>
      <c r="AM197" s="19">
        <v>0</v>
      </c>
      <c r="AN197" s="19">
        <v>0</v>
      </c>
      <c r="AO197" s="19">
        <v>0</v>
      </c>
      <c r="AP197" s="19">
        <v>0</v>
      </c>
      <c r="AQ197" s="19">
        <v>0</v>
      </c>
      <c r="AR197" s="19">
        <v>0</v>
      </c>
      <c r="AS197" s="19">
        <v>0</v>
      </c>
      <c r="AT197" s="19">
        <v>0</v>
      </c>
      <c r="AU197" s="19">
        <v>0</v>
      </c>
      <c r="AV197" s="19">
        <v>0</v>
      </c>
      <c r="AW197" s="19">
        <v>0</v>
      </c>
      <c r="AX197" s="19">
        <v>0</v>
      </c>
      <c r="AY197" s="19">
        <v>0</v>
      </c>
      <c r="AZ197" s="19">
        <v>0</v>
      </c>
      <c r="BA197" s="19">
        <v>0</v>
      </c>
      <c r="BB197" s="19">
        <v>0</v>
      </c>
      <c r="BC197" s="19">
        <v>0</v>
      </c>
      <c r="BD197" s="19">
        <v>0</v>
      </c>
      <c r="BE197" s="19">
        <v>0</v>
      </c>
      <c r="BF197" s="19">
        <v>0</v>
      </c>
      <c r="BG197" s="19">
        <v>0</v>
      </c>
      <c r="BH197" s="19">
        <v>0</v>
      </c>
      <c r="BI197" s="19">
        <v>0</v>
      </c>
      <c r="BJ197" s="19">
        <v>0</v>
      </c>
      <c r="BK197" s="19">
        <v>0</v>
      </c>
      <c r="BL197" s="19">
        <v>0</v>
      </c>
      <c r="BM197" s="19">
        <v>0</v>
      </c>
      <c r="BN197" s="19">
        <v>0</v>
      </c>
      <c r="BO197" s="19">
        <v>0</v>
      </c>
      <c r="BP197" s="19">
        <v>0</v>
      </c>
      <c r="BQ197" s="19">
        <v>0</v>
      </c>
      <c r="BR197" s="19">
        <v>0</v>
      </c>
      <c r="BS197" s="19">
        <v>0</v>
      </c>
      <c r="BT197" s="19">
        <v>0</v>
      </c>
      <c r="BU197" s="19">
        <v>0</v>
      </c>
      <c r="BV197" s="19">
        <v>0</v>
      </c>
      <c r="BW197" s="19">
        <v>0</v>
      </c>
      <c r="BX197" s="19">
        <v>0</v>
      </c>
      <c r="BY197" s="19">
        <v>0</v>
      </c>
      <c r="BZ197" s="19">
        <v>0</v>
      </c>
      <c r="CA197" s="19">
        <v>0</v>
      </c>
      <c r="CB197" s="19">
        <v>200.06</v>
      </c>
      <c r="CD197" s="19">
        <v>0</v>
      </c>
      <c r="CF197" s="19">
        <v>0</v>
      </c>
      <c r="CG197" s="19">
        <v>0</v>
      </c>
      <c r="CH197" s="19">
        <v>0</v>
      </c>
      <c r="CI197" s="19">
        <v>0</v>
      </c>
      <c r="CJ197" s="19">
        <v>0</v>
      </c>
      <c r="CK197" s="19">
        <v>0</v>
      </c>
      <c r="CL197" s="19">
        <v>0</v>
      </c>
      <c r="CM197" s="19">
        <v>0</v>
      </c>
      <c r="CN197" s="19">
        <v>0</v>
      </c>
      <c r="CO197" s="19">
        <v>15</v>
      </c>
      <c r="CP197" s="19">
        <v>0</v>
      </c>
    </row>
    <row r="198" spans="1:94" s="19" customFormat="1">
      <c r="A198" s="19" t="str">
        <f>"-"</f>
        <v>-</v>
      </c>
      <c r="B198" s="20" t="s">
        <v>97</v>
      </c>
      <c r="C198" s="19" t="str">
        <f>"31"</f>
        <v>31</v>
      </c>
      <c r="D198" s="19">
        <v>2.0499999999999998</v>
      </c>
      <c r="E198" s="19">
        <v>0</v>
      </c>
      <c r="F198" s="19">
        <v>0.37</v>
      </c>
      <c r="G198" s="19">
        <v>0.37</v>
      </c>
      <c r="H198" s="19">
        <v>12.93</v>
      </c>
      <c r="I198" s="43">
        <v>59.947799999999994</v>
      </c>
      <c r="J198" s="19">
        <v>0.06</v>
      </c>
      <c r="K198" s="19">
        <v>0</v>
      </c>
      <c r="L198" s="19">
        <v>0</v>
      </c>
      <c r="M198" s="19">
        <v>0</v>
      </c>
      <c r="N198" s="19">
        <v>0.37</v>
      </c>
      <c r="O198" s="19">
        <v>9.98</v>
      </c>
      <c r="P198" s="19">
        <v>2.57</v>
      </c>
      <c r="Q198" s="19">
        <v>0</v>
      </c>
      <c r="R198" s="19">
        <v>0</v>
      </c>
      <c r="S198" s="19">
        <v>0.31</v>
      </c>
      <c r="T198" s="19">
        <v>0.78</v>
      </c>
      <c r="U198" s="19">
        <v>189.1</v>
      </c>
      <c r="V198" s="19">
        <v>75.95</v>
      </c>
      <c r="W198" s="19">
        <v>10.85</v>
      </c>
      <c r="X198" s="19">
        <v>14.57</v>
      </c>
      <c r="Y198" s="19">
        <v>48.98</v>
      </c>
      <c r="Z198" s="19">
        <v>1.21</v>
      </c>
      <c r="AA198" s="19">
        <v>0</v>
      </c>
      <c r="AB198" s="19">
        <v>1.55</v>
      </c>
      <c r="AC198" s="19">
        <v>0.31</v>
      </c>
      <c r="AD198" s="19">
        <v>0.43</v>
      </c>
      <c r="AE198" s="19">
        <v>0.06</v>
      </c>
      <c r="AF198" s="19">
        <v>0.02</v>
      </c>
      <c r="AG198" s="19">
        <v>0.22</v>
      </c>
      <c r="AH198" s="19">
        <v>0.62</v>
      </c>
      <c r="AI198" s="19">
        <v>0</v>
      </c>
      <c r="AJ198" s="19">
        <v>0</v>
      </c>
      <c r="AK198" s="19">
        <v>0</v>
      </c>
      <c r="AL198" s="19">
        <v>0</v>
      </c>
      <c r="AM198" s="19">
        <v>132.37</v>
      </c>
      <c r="AN198" s="19">
        <v>69.13</v>
      </c>
      <c r="AO198" s="19">
        <v>28.83</v>
      </c>
      <c r="AP198" s="19">
        <v>61.38</v>
      </c>
      <c r="AQ198" s="19">
        <v>24.8</v>
      </c>
      <c r="AR198" s="19">
        <v>115.01</v>
      </c>
      <c r="AS198" s="19">
        <v>92.07</v>
      </c>
      <c r="AT198" s="19">
        <v>90.21</v>
      </c>
      <c r="AU198" s="19">
        <v>143.84</v>
      </c>
      <c r="AV198" s="19">
        <v>38.44</v>
      </c>
      <c r="AW198" s="19">
        <v>96.1</v>
      </c>
      <c r="AX198" s="19">
        <v>473.99</v>
      </c>
      <c r="AY198" s="19">
        <v>0</v>
      </c>
      <c r="AZ198" s="19">
        <v>163.06</v>
      </c>
      <c r="BA198" s="19">
        <v>90.21</v>
      </c>
      <c r="BB198" s="19">
        <v>55.8</v>
      </c>
      <c r="BC198" s="19">
        <v>40.299999999999997</v>
      </c>
      <c r="BD198" s="19">
        <v>0</v>
      </c>
      <c r="BE198" s="19">
        <v>0</v>
      </c>
      <c r="BF198" s="19">
        <v>0</v>
      </c>
      <c r="BG198" s="19">
        <v>0</v>
      </c>
      <c r="BH198" s="19">
        <v>0</v>
      </c>
      <c r="BI198" s="19">
        <v>0</v>
      </c>
      <c r="BJ198" s="19">
        <v>0</v>
      </c>
      <c r="BK198" s="19">
        <v>0.04</v>
      </c>
      <c r="BL198" s="19">
        <v>0</v>
      </c>
      <c r="BM198" s="19">
        <v>0</v>
      </c>
      <c r="BN198" s="19">
        <v>0.01</v>
      </c>
      <c r="BO198" s="19">
        <v>0</v>
      </c>
      <c r="BP198" s="19">
        <v>0</v>
      </c>
      <c r="BQ198" s="19">
        <v>0</v>
      </c>
      <c r="BR198" s="19">
        <v>0</v>
      </c>
      <c r="BS198" s="19">
        <v>0.03</v>
      </c>
      <c r="BT198" s="19">
        <v>0</v>
      </c>
      <c r="BU198" s="19">
        <v>0</v>
      </c>
      <c r="BV198" s="19">
        <v>0.15</v>
      </c>
      <c r="BW198" s="19">
        <v>0.02</v>
      </c>
      <c r="BX198" s="19">
        <v>0</v>
      </c>
      <c r="BY198" s="19">
        <v>0</v>
      </c>
      <c r="BZ198" s="19">
        <v>0</v>
      </c>
      <c r="CA198" s="19">
        <v>0</v>
      </c>
      <c r="CB198" s="19">
        <v>14.57</v>
      </c>
      <c r="CD198" s="19">
        <v>0.26</v>
      </c>
      <c r="CF198" s="19">
        <v>0</v>
      </c>
      <c r="CG198" s="19">
        <v>0</v>
      </c>
      <c r="CH198" s="19">
        <v>0</v>
      </c>
      <c r="CI198" s="19">
        <v>0</v>
      </c>
      <c r="CJ198" s="19">
        <v>0</v>
      </c>
      <c r="CK198" s="19">
        <v>0</v>
      </c>
      <c r="CL198" s="19">
        <v>0</v>
      </c>
      <c r="CM198" s="19">
        <v>0</v>
      </c>
      <c r="CN198" s="19">
        <v>0</v>
      </c>
      <c r="CO198" s="19">
        <v>0</v>
      </c>
      <c r="CP198" s="19">
        <v>0</v>
      </c>
    </row>
    <row r="199" spans="1:94" s="17" customFormat="1">
      <c r="A199" s="17" t="str">
        <f>"-"</f>
        <v>-</v>
      </c>
      <c r="B199" s="18" t="s">
        <v>98</v>
      </c>
      <c r="C199" s="17" t="str">
        <f>"31"</f>
        <v>31</v>
      </c>
      <c r="D199" s="17">
        <v>2.0499999999999998</v>
      </c>
      <c r="E199" s="17">
        <v>0</v>
      </c>
      <c r="F199" s="17">
        <v>0.2</v>
      </c>
      <c r="G199" s="17">
        <v>0.2</v>
      </c>
      <c r="H199" s="17">
        <v>14.54</v>
      </c>
      <c r="I199" s="48">
        <v>69.409309999999991</v>
      </c>
      <c r="J199" s="17">
        <v>0</v>
      </c>
      <c r="K199" s="17">
        <v>0</v>
      </c>
      <c r="L199" s="17">
        <v>0</v>
      </c>
      <c r="M199" s="17">
        <v>0</v>
      </c>
      <c r="N199" s="17">
        <v>0.34</v>
      </c>
      <c r="O199" s="17">
        <v>14.14</v>
      </c>
      <c r="P199" s="17">
        <v>0.06</v>
      </c>
      <c r="Q199" s="17">
        <v>0</v>
      </c>
      <c r="R199" s="17">
        <v>0</v>
      </c>
      <c r="S199" s="17">
        <v>0</v>
      </c>
      <c r="T199" s="17">
        <v>0.56000000000000005</v>
      </c>
      <c r="U199" s="17">
        <v>0</v>
      </c>
      <c r="V199" s="17">
        <v>0</v>
      </c>
      <c r="W199" s="17">
        <v>0</v>
      </c>
      <c r="X199" s="17">
        <v>0</v>
      </c>
      <c r="Y199" s="17">
        <v>0</v>
      </c>
      <c r="Z199" s="17">
        <v>0</v>
      </c>
      <c r="AA199" s="17">
        <v>0</v>
      </c>
      <c r="AB199" s="17">
        <v>0</v>
      </c>
      <c r="AC199" s="17">
        <v>0</v>
      </c>
      <c r="AD199" s="17">
        <v>0</v>
      </c>
      <c r="AE199" s="17">
        <v>0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157.77000000000001</v>
      </c>
      <c r="AN199" s="17">
        <v>52.32</v>
      </c>
      <c r="AO199" s="17">
        <v>31.02</v>
      </c>
      <c r="AP199" s="17">
        <v>62.03</v>
      </c>
      <c r="AQ199" s="17">
        <v>23.46</v>
      </c>
      <c r="AR199" s="17">
        <v>112.2</v>
      </c>
      <c r="AS199" s="17">
        <v>69.58</v>
      </c>
      <c r="AT199" s="17">
        <v>97.09</v>
      </c>
      <c r="AU199" s="17">
        <v>80.099999999999994</v>
      </c>
      <c r="AV199" s="17">
        <v>42.07</v>
      </c>
      <c r="AW199" s="17">
        <v>74.44</v>
      </c>
      <c r="AX199" s="17">
        <v>622.47</v>
      </c>
      <c r="AY199" s="17">
        <v>0</v>
      </c>
      <c r="AZ199" s="17">
        <v>202.81</v>
      </c>
      <c r="BA199" s="17">
        <v>88.19</v>
      </c>
      <c r="BB199" s="17">
        <v>58.52</v>
      </c>
      <c r="BC199" s="17">
        <v>46.39</v>
      </c>
      <c r="BD199" s="17">
        <v>0</v>
      </c>
      <c r="BE199" s="17">
        <v>0</v>
      </c>
      <c r="BF199" s="17">
        <v>0</v>
      </c>
      <c r="BG199" s="17">
        <v>0</v>
      </c>
      <c r="BH199" s="17">
        <v>0</v>
      </c>
      <c r="BI199" s="17">
        <v>0</v>
      </c>
      <c r="BJ199" s="17">
        <v>0</v>
      </c>
      <c r="BK199" s="17">
        <v>0.02</v>
      </c>
      <c r="BL199" s="17">
        <v>0</v>
      </c>
      <c r="BM199" s="17">
        <v>0</v>
      </c>
      <c r="BN199" s="17">
        <v>0</v>
      </c>
      <c r="BO199" s="17">
        <v>0</v>
      </c>
      <c r="BP199" s="17">
        <v>0</v>
      </c>
      <c r="BQ199" s="17">
        <v>0</v>
      </c>
      <c r="BR199" s="17">
        <v>0</v>
      </c>
      <c r="BS199" s="17">
        <v>0.02</v>
      </c>
      <c r="BT199" s="17">
        <v>0</v>
      </c>
      <c r="BU199" s="17">
        <v>0</v>
      </c>
      <c r="BV199" s="17">
        <v>0.09</v>
      </c>
      <c r="BW199" s="17">
        <v>0</v>
      </c>
      <c r="BX199" s="17">
        <v>0</v>
      </c>
      <c r="BY199" s="17">
        <v>0</v>
      </c>
      <c r="BZ199" s="17">
        <v>0</v>
      </c>
      <c r="CA199" s="17">
        <v>0</v>
      </c>
      <c r="CB199" s="17">
        <v>12.12</v>
      </c>
      <c r="CD199" s="17">
        <v>0</v>
      </c>
      <c r="CF199" s="17">
        <v>0</v>
      </c>
      <c r="CG199" s="17">
        <v>0</v>
      </c>
      <c r="CH199" s="17">
        <v>0</v>
      </c>
      <c r="CI199" s="17">
        <v>0</v>
      </c>
      <c r="CJ199" s="17">
        <v>0</v>
      </c>
      <c r="CK199" s="17">
        <v>0</v>
      </c>
      <c r="CL199" s="17">
        <v>0</v>
      </c>
      <c r="CM199" s="17">
        <v>0</v>
      </c>
      <c r="CN199" s="17">
        <v>0</v>
      </c>
      <c r="CO199" s="17">
        <v>0</v>
      </c>
      <c r="CP199" s="17">
        <v>0</v>
      </c>
    </row>
    <row r="200" spans="1:94" s="21" customFormat="1">
      <c r="B200" s="22" t="s">
        <v>99</v>
      </c>
      <c r="C200" s="21">
        <v>892</v>
      </c>
      <c r="D200" s="21">
        <v>41.71</v>
      </c>
      <c r="E200" s="21">
        <v>0.04</v>
      </c>
      <c r="F200" s="21">
        <v>35.54</v>
      </c>
      <c r="G200" s="21">
        <v>12.83</v>
      </c>
      <c r="H200" s="21">
        <v>129.09</v>
      </c>
      <c r="I200" s="49">
        <v>983.35</v>
      </c>
      <c r="J200" s="21">
        <v>3.78</v>
      </c>
      <c r="K200" s="21">
        <v>7.25</v>
      </c>
      <c r="L200" s="21">
        <v>0</v>
      </c>
      <c r="M200" s="21">
        <v>0</v>
      </c>
      <c r="N200" s="21">
        <v>38.659999999999997</v>
      </c>
      <c r="O200" s="21">
        <v>79.400000000000006</v>
      </c>
      <c r="P200" s="21">
        <v>11.02</v>
      </c>
      <c r="Q200" s="21">
        <v>0</v>
      </c>
      <c r="R200" s="21">
        <v>0</v>
      </c>
      <c r="S200" s="21">
        <v>0.72</v>
      </c>
      <c r="T200" s="21">
        <v>7.26</v>
      </c>
      <c r="U200" s="21">
        <v>1048.83</v>
      </c>
      <c r="V200" s="21">
        <v>830.15</v>
      </c>
      <c r="W200" s="21">
        <v>77.150000000000006</v>
      </c>
      <c r="X200" s="21">
        <v>87.45</v>
      </c>
      <c r="Y200" s="21">
        <v>226.23</v>
      </c>
      <c r="Z200" s="21">
        <v>4.75</v>
      </c>
      <c r="AA200" s="21">
        <v>10.8</v>
      </c>
      <c r="AB200" s="21">
        <v>10077.799999999999</v>
      </c>
      <c r="AC200" s="21">
        <v>1752.84</v>
      </c>
      <c r="AD200" s="21">
        <v>6.77</v>
      </c>
      <c r="AE200" s="21">
        <v>0.4</v>
      </c>
      <c r="AF200" s="21">
        <v>0.18</v>
      </c>
      <c r="AG200" s="21">
        <v>2.76</v>
      </c>
      <c r="AH200" s="21">
        <v>5.99</v>
      </c>
      <c r="AI200" s="21">
        <v>9.3699999999999992</v>
      </c>
      <c r="AJ200" s="21">
        <v>0</v>
      </c>
      <c r="AK200" s="21">
        <v>199.74</v>
      </c>
      <c r="AL200" s="21">
        <v>215.37</v>
      </c>
      <c r="AM200" s="21">
        <v>1153.54</v>
      </c>
      <c r="AN200" s="21">
        <v>641.66999999999996</v>
      </c>
      <c r="AO200" s="21">
        <v>203.67</v>
      </c>
      <c r="AP200" s="21">
        <v>522.30999999999995</v>
      </c>
      <c r="AQ200" s="21">
        <v>178.18</v>
      </c>
      <c r="AR200" s="21">
        <v>769.43</v>
      </c>
      <c r="AS200" s="21">
        <v>609.9</v>
      </c>
      <c r="AT200" s="21">
        <v>870.33</v>
      </c>
      <c r="AU200" s="21">
        <v>1018.06</v>
      </c>
      <c r="AV200" s="21">
        <v>308.83</v>
      </c>
      <c r="AW200" s="21">
        <v>611.1</v>
      </c>
      <c r="AX200" s="21">
        <v>3849.78</v>
      </c>
      <c r="AY200" s="21">
        <v>0</v>
      </c>
      <c r="AZ200" s="21">
        <v>1105.42</v>
      </c>
      <c r="BA200" s="21">
        <v>680.35</v>
      </c>
      <c r="BB200" s="21">
        <v>430.52</v>
      </c>
      <c r="BC200" s="21">
        <v>270.45999999999998</v>
      </c>
      <c r="BD200" s="21">
        <v>0.11</v>
      </c>
      <c r="BE200" s="21">
        <v>0.05</v>
      </c>
      <c r="BF200" s="21">
        <v>0.03</v>
      </c>
      <c r="BG200" s="21">
        <v>0.06</v>
      </c>
      <c r="BH200" s="21">
        <v>7.0000000000000007E-2</v>
      </c>
      <c r="BI200" s="21">
        <v>0.32</v>
      </c>
      <c r="BJ200" s="21">
        <v>0</v>
      </c>
      <c r="BK200" s="21">
        <v>1.79</v>
      </c>
      <c r="BL200" s="21">
        <v>0</v>
      </c>
      <c r="BM200" s="21">
        <v>0.81</v>
      </c>
      <c r="BN200" s="21">
        <v>0.04</v>
      </c>
      <c r="BO200" s="21">
        <v>0.08</v>
      </c>
      <c r="BP200" s="21">
        <v>0</v>
      </c>
      <c r="BQ200" s="21">
        <v>0.06</v>
      </c>
      <c r="BR200" s="21">
        <v>0.11</v>
      </c>
      <c r="BS200" s="21">
        <v>3.5</v>
      </c>
      <c r="BT200" s="21">
        <v>0</v>
      </c>
      <c r="BU200" s="21">
        <v>0</v>
      </c>
      <c r="BV200" s="21">
        <v>7.12</v>
      </c>
      <c r="BW200" s="21">
        <v>0.06</v>
      </c>
      <c r="BX200" s="21">
        <v>0</v>
      </c>
      <c r="BY200" s="21">
        <v>0</v>
      </c>
      <c r="BZ200" s="21">
        <v>0</v>
      </c>
      <c r="CA200" s="21">
        <v>0</v>
      </c>
      <c r="CB200" s="21">
        <v>655.22</v>
      </c>
      <c r="CC200" s="21">
        <f>$I$200/$I$201*100</f>
        <v>100</v>
      </c>
      <c r="CD200" s="21">
        <v>1690.43</v>
      </c>
      <c r="CF200" s="21">
        <v>0</v>
      </c>
      <c r="CG200" s="21">
        <v>0</v>
      </c>
      <c r="CH200" s="21">
        <v>0</v>
      </c>
      <c r="CI200" s="21">
        <v>0</v>
      </c>
      <c r="CJ200" s="21">
        <v>0</v>
      </c>
      <c r="CK200" s="21">
        <v>0</v>
      </c>
      <c r="CL200" s="21">
        <v>0</v>
      </c>
      <c r="CM200" s="21">
        <v>0</v>
      </c>
      <c r="CN200" s="21">
        <v>0</v>
      </c>
      <c r="CO200" s="21">
        <v>16</v>
      </c>
      <c r="CP200" s="21">
        <v>1.45</v>
      </c>
    </row>
    <row r="201" spans="1:94" s="21" customFormat="1">
      <c r="B201" s="22" t="s">
        <v>89</v>
      </c>
      <c r="D201" s="21">
        <v>41.71</v>
      </c>
      <c r="E201" s="21">
        <v>0.04</v>
      </c>
      <c r="F201" s="21">
        <v>35.54</v>
      </c>
      <c r="G201" s="21">
        <v>12.83</v>
      </c>
      <c r="H201" s="21">
        <v>129.09</v>
      </c>
      <c r="I201" s="49">
        <v>983.35</v>
      </c>
      <c r="J201" s="21">
        <v>3.78</v>
      </c>
      <c r="K201" s="21">
        <v>7.25</v>
      </c>
      <c r="L201" s="21">
        <v>0</v>
      </c>
      <c r="M201" s="21">
        <v>0</v>
      </c>
      <c r="N201" s="21">
        <v>38.659999999999997</v>
      </c>
      <c r="O201" s="21">
        <v>79.400000000000006</v>
      </c>
      <c r="P201" s="21">
        <v>11.02</v>
      </c>
      <c r="Q201" s="21">
        <v>0</v>
      </c>
      <c r="R201" s="21">
        <v>0</v>
      </c>
      <c r="S201" s="21">
        <v>0.72</v>
      </c>
      <c r="T201" s="21">
        <v>7.26</v>
      </c>
      <c r="U201" s="21">
        <v>1048.83</v>
      </c>
      <c r="V201" s="21">
        <v>830.15</v>
      </c>
      <c r="W201" s="21">
        <v>77.150000000000006</v>
      </c>
      <c r="X201" s="21">
        <v>87.45</v>
      </c>
      <c r="Y201" s="21">
        <v>226.23</v>
      </c>
      <c r="Z201" s="21">
        <v>4.75</v>
      </c>
      <c r="AA201" s="21">
        <v>10.8</v>
      </c>
      <c r="AB201" s="21">
        <v>10077.799999999999</v>
      </c>
      <c r="AC201" s="21">
        <v>1752.84</v>
      </c>
      <c r="AD201" s="21">
        <v>6.77</v>
      </c>
      <c r="AE201" s="21">
        <v>0.4</v>
      </c>
      <c r="AF201" s="21">
        <v>0.18</v>
      </c>
      <c r="AG201" s="21">
        <v>2.76</v>
      </c>
      <c r="AH201" s="21">
        <v>5.99</v>
      </c>
      <c r="AI201" s="21">
        <v>9.3699999999999992</v>
      </c>
      <c r="AJ201" s="21">
        <v>0</v>
      </c>
      <c r="AK201" s="21">
        <v>199.74</v>
      </c>
      <c r="AL201" s="21">
        <v>215.37</v>
      </c>
      <c r="AM201" s="21">
        <v>1153.54</v>
      </c>
      <c r="AN201" s="21">
        <v>641.66999999999996</v>
      </c>
      <c r="AO201" s="21">
        <v>203.67</v>
      </c>
      <c r="AP201" s="21">
        <v>522.30999999999995</v>
      </c>
      <c r="AQ201" s="21">
        <v>178.18</v>
      </c>
      <c r="AR201" s="21">
        <v>769.43</v>
      </c>
      <c r="AS201" s="21">
        <v>609.9</v>
      </c>
      <c r="AT201" s="21">
        <v>870.33</v>
      </c>
      <c r="AU201" s="21">
        <v>1018.06</v>
      </c>
      <c r="AV201" s="21">
        <v>308.83</v>
      </c>
      <c r="AW201" s="21">
        <v>611.1</v>
      </c>
      <c r="AX201" s="21">
        <v>3849.78</v>
      </c>
      <c r="AY201" s="21">
        <v>0</v>
      </c>
      <c r="AZ201" s="21">
        <v>1105.42</v>
      </c>
      <c r="BA201" s="21">
        <v>680.35</v>
      </c>
      <c r="BB201" s="21">
        <v>430.52</v>
      </c>
      <c r="BC201" s="21">
        <v>270.45999999999998</v>
      </c>
      <c r="BD201" s="21">
        <v>0.11</v>
      </c>
      <c r="BE201" s="21">
        <v>0.05</v>
      </c>
      <c r="BF201" s="21">
        <v>0.03</v>
      </c>
      <c r="BG201" s="21">
        <v>0.06</v>
      </c>
      <c r="BH201" s="21">
        <v>7.0000000000000007E-2</v>
      </c>
      <c r="BI201" s="21">
        <v>0.32</v>
      </c>
      <c r="BJ201" s="21">
        <v>0</v>
      </c>
      <c r="BK201" s="21">
        <v>1.79</v>
      </c>
      <c r="BL201" s="21">
        <v>0</v>
      </c>
      <c r="BM201" s="21">
        <v>0.81</v>
      </c>
      <c r="BN201" s="21">
        <v>0.04</v>
      </c>
      <c r="BO201" s="21">
        <v>0.08</v>
      </c>
      <c r="BP201" s="21">
        <v>0</v>
      </c>
      <c r="BQ201" s="21">
        <v>0.06</v>
      </c>
      <c r="BR201" s="21">
        <v>0.11</v>
      </c>
      <c r="BS201" s="21">
        <v>3.5</v>
      </c>
      <c r="BT201" s="21">
        <v>0</v>
      </c>
      <c r="BU201" s="21">
        <v>0</v>
      </c>
      <c r="BV201" s="21">
        <v>7.12</v>
      </c>
      <c r="BW201" s="21">
        <v>0.06</v>
      </c>
      <c r="BX201" s="21">
        <v>0</v>
      </c>
      <c r="BY201" s="21">
        <v>0</v>
      </c>
      <c r="BZ201" s="21">
        <v>0</v>
      </c>
      <c r="CA201" s="21">
        <v>0</v>
      </c>
      <c r="CB201" s="21">
        <v>655.22</v>
      </c>
      <c r="CD201" s="21">
        <v>1690.43</v>
      </c>
      <c r="CF201" s="21">
        <v>0</v>
      </c>
      <c r="CG201" s="21">
        <v>0</v>
      </c>
      <c r="CH201" s="21">
        <v>0</v>
      </c>
      <c r="CI201" s="21">
        <v>0</v>
      </c>
      <c r="CJ201" s="21">
        <v>0</v>
      </c>
      <c r="CK201" s="21">
        <v>0</v>
      </c>
      <c r="CL201" s="21">
        <v>0</v>
      </c>
      <c r="CM201" s="21">
        <v>0</v>
      </c>
      <c r="CN201" s="21">
        <v>0</v>
      </c>
      <c r="CO201" s="21">
        <v>16</v>
      </c>
      <c r="CP201" s="21">
        <v>1.45</v>
      </c>
    </row>
    <row r="202" spans="1:94">
      <c r="B202" s="16" t="s">
        <v>162</v>
      </c>
    </row>
    <row r="203" spans="1:94">
      <c r="B203" s="16" t="s">
        <v>91</v>
      </c>
    </row>
    <row r="204" spans="1:94" s="19" customFormat="1">
      <c r="A204" s="19" t="str">
        <f>"-"</f>
        <v>-</v>
      </c>
      <c r="B204" s="20" t="s">
        <v>101</v>
      </c>
      <c r="C204" s="19" t="str">
        <f>"100"</f>
        <v>100</v>
      </c>
      <c r="D204" s="19">
        <v>1.08</v>
      </c>
      <c r="E204" s="19">
        <v>0</v>
      </c>
      <c r="F204" s="19">
        <v>0.2</v>
      </c>
      <c r="G204" s="19">
        <v>0.2</v>
      </c>
      <c r="H204" s="19">
        <v>5.0999999999999996</v>
      </c>
      <c r="I204" s="43">
        <v>26.41</v>
      </c>
      <c r="J204" s="19">
        <v>0</v>
      </c>
      <c r="K204" s="19">
        <v>0</v>
      </c>
      <c r="L204" s="19">
        <v>0</v>
      </c>
      <c r="M204" s="19">
        <v>0</v>
      </c>
      <c r="N204" s="19">
        <v>3.43</v>
      </c>
      <c r="O204" s="19">
        <v>0.28999999999999998</v>
      </c>
      <c r="P204" s="19">
        <v>1.37</v>
      </c>
      <c r="Q204" s="19">
        <v>0</v>
      </c>
      <c r="R204" s="19">
        <v>0</v>
      </c>
      <c r="S204" s="19">
        <v>0.78</v>
      </c>
      <c r="T204" s="19">
        <v>0.69</v>
      </c>
      <c r="U204" s="19">
        <v>2.94</v>
      </c>
      <c r="V204" s="19">
        <v>284.2</v>
      </c>
      <c r="W204" s="19">
        <v>13.72</v>
      </c>
      <c r="X204" s="19">
        <v>19.600000000000001</v>
      </c>
      <c r="Y204" s="19">
        <v>25.48</v>
      </c>
      <c r="Z204" s="19">
        <v>0.88</v>
      </c>
      <c r="AA204" s="19">
        <v>0</v>
      </c>
      <c r="AB204" s="19">
        <v>784</v>
      </c>
      <c r="AC204" s="19">
        <v>133</v>
      </c>
      <c r="AD204" s="19">
        <v>0.7</v>
      </c>
      <c r="AE204" s="19">
        <v>0.06</v>
      </c>
      <c r="AF204" s="19">
        <v>0.04</v>
      </c>
      <c r="AG204" s="19">
        <v>0.49</v>
      </c>
      <c r="AH204" s="19">
        <v>0.7</v>
      </c>
      <c r="AI204" s="19">
        <v>24.5</v>
      </c>
      <c r="AJ204" s="19">
        <v>0</v>
      </c>
      <c r="AK204" s="19">
        <v>23.52</v>
      </c>
      <c r="AL204" s="19">
        <v>25.48</v>
      </c>
      <c r="AM204" s="19">
        <v>35.28</v>
      </c>
      <c r="AN204" s="19">
        <v>39.200000000000003</v>
      </c>
      <c r="AO204" s="19">
        <v>6.86</v>
      </c>
      <c r="AP204" s="19">
        <v>28.42</v>
      </c>
      <c r="AQ204" s="19">
        <v>7.84</v>
      </c>
      <c r="AR204" s="19">
        <v>24.5</v>
      </c>
      <c r="AS204" s="19">
        <v>26.46</v>
      </c>
      <c r="AT204" s="19">
        <v>22.54</v>
      </c>
      <c r="AU204" s="19">
        <v>135.24</v>
      </c>
      <c r="AV204" s="19">
        <v>15.68</v>
      </c>
      <c r="AW204" s="19">
        <v>19.600000000000001</v>
      </c>
      <c r="AX204" s="19">
        <v>503.72</v>
      </c>
      <c r="AY204" s="19">
        <v>0</v>
      </c>
      <c r="AZ204" s="19">
        <v>18.62</v>
      </c>
      <c r="BA204" s="19">
        <v>25.48</v>
      </c>
      <c r="BB204" s="19">
        <v>24.5</v>
      </c>
      <c r="BC204" s="19">
        <v>4.9000000000000004</v>
      </c>
      <c r="BD204" s="19">
        <v>0</v>
      </c>
      <c r="BE204" s="19">
        <v>0</v>
      </c>
      <c r="BF204" s="19">
        <v>0</v>
      </c>
      <c r="BG204" s="19">
        <v>0</v>
      </c>
      <c r="BH204" s="19">
        <v>0</v>
      </c>
      <c r="BI204" s="19">
        <v>0</v>
      </c>
      <c r="BJ204" s="19">
        <v>0</v>
      </c>
      <c r="BK204" s="19">
        <v>0</v>
      </c>
      <c r="BL204" s="19">
        <v>0</v>
      </c>
      <c r="BM204" s="19">
        <v>0</v>
      </c>
      <c r="BN204" s="19">
        <v>0</v>
      </c>
      <c r="BO204" s="19">
        <v>0</v>
      </c>
      <c r="BP204" s="19">
        <v>0</v>
      </c>
      <c r="BQ204" s="19">
        <v>0</v>
      </c>
      <c r="BR204" s="19">
        <v>0</v>
      </c>
      <c r="BS204" s="19">
        <v>0</v>
      </c>
      <c r="BT204" s="19">
        <v>0</v>
      </c>
      <c r="BU204" s="19">
        <v>0</v>
      </c>
      <c r="BV204" s="19">
        <v>0</v>
      </c>
      <c r="BW204" s="19">
        <v>0</v>
      </c>
      <c r="BX204" s="19">
        <v>0</v>
      </c>
      <c r="BY204" s="19">
        <v>0</v>
      </c>
      <c r="BZ204" s="19">
        <v>0</v>
      </c>
      <c r="CA204" s="19">
        <v>0</v>
      </c>
      <c r="CB204" s="19">
        <v>92</v>
      </c>
      <c r="CD204" s="19">
        <v>130.66999999999999</v>
      </c>
      <c r="CF204" s="19">
        <v>0</v>
      </c>
      <c r="CG204" s="19">
        <v>0</v>
      </c>
      <c r="CH204" s="19">
        <v>0</v>
      </c>
      <c r="CI204" s="19">
        <v>0</v>
      </c>
      <c r="CJ204" s="19">
        <v>0</v>
      </c>
      <c r="CK204" s="19">
        <v>0</v>
      </c>
      <c r="CL204" s="19">
        <v>0</v>
      </c>
      <c r="CM204" s="19">
        <v>0</v>
      </c>
      <c r="CN204" s="19">
        <v>0</v>
      </c>
      <c r="CO204" s="19">
        <v>0</v>
      </c>
      <c r="CP204" s="19">
        <v>0</v>
      </c>
    </row>
    <row r="205" spans="1:94" s="19" customFormat="1" ht="31.5">
      <c r="A205" s="19" t="str">
        <f>"2/2"</f>
        <v>2/2</v>
      </c>
      <c r="B205" s="20" t="s">
        <v>182</v>
      </c>
      <c r="C205" s="19" t="str">
        <f>"265"</f>
        <v>265</v>
      </c>
      <c r="D205" s="19">
        <v>7.14</v>
      </c>
      <c r="E205" s="19">
        <v>2.5099999999999998</v>
      </c>
      <c r="F205" s="19">
        <v>7.48</v>
      </c>
      <c r="G205" s="19">
        <v>5.22</v>
      </c>
      <c r="H205" s="19">
        <v>24.72</v>
      </c>
      <c r="I205" s="43">
        <v>186.91</v>
      </c>
      <c r="J205" s="19">
        <v>1.1100000000000001</v>
      </c>
      <c r="K205" s="19">
        <v>3.25</v>
      </c>
      <c r="L205" s="19">
        <v>0</v>
      </c>
      <c r="M205" s="19">
        <v>0</v>
      </c>
      <c r="N205" s="19">
        <v>5.51</v>
      </c>
      <c r="O205" s="19">
        <v>5.04</v>
      </c>
      <c r="P205" s="19">
        <v>2.16</v>
      </c>
      <c r="Q205" s="19">
        <v>0</v>
      </c>
      <c r="R205" s="19">
        <v>0</v>
      </c>
      <c r="S205" s="19">
        <v>0.28000000000000003</v>
      </c>
      <c r="T205" s="19">
        <v>1.54</v>
      </c>
      <c r="U205" s="19">
        <v>218.18</v>
      </c>
      <c r="V205" s="19">
        <v>339.72</v>
      </c>
      <c r="W205" s="19">
        <v>40.43</v>
      </c>
      <c r="X205" s="19">
        <v>23.22</v>
      </c>
      <c r="Y205" s="19">
        <v>66.680000000000007</v>
      </c>
      <c r="Z205" s="19">
        <v>1.1000000000000001</v>
      </c>
      <c r="AA205" s="19">
        <v>8.8000000000000007</v>
      </c>
      <c r="AB205" s="19">
        <v>974.4</v>
      </c>
      <c r="AC205" s="19">
        <v>217.84</v>
      </c>
      <c r="AD205" s="19">
        <v>2.4700000000000002</v>
      </c>
      <c r="AE205" s="19">
        <v>0.05</v>
      </c>
      <c r="AF205" s="19">
        <v>0.05</v>
      </c>
      <c r="AG205" s="19">
        <v>0.65</v>
      </c>
      <c r="AH205" s="19">
        <v>1.17</v>
      </c>
      <c r="AI205" s="19">
        <v>10.91</v>
      </c>
      <c r="AJ205" s="19">
        <v>0</v>
      </c>
      <c r="AK205" s="19">
        <v>11.07</v>
      </c>
      <c r="AL205" s="19">
        <v>10.11</v>
      </c>
      <c r="AM205" s="19">
        <v>77.790000000000006</v>
      </c>
      <c r="AN205" s="19">
        <v>72.430000000000007</v>
      </c>
      <c r="AO205" s="19">
        <v>20.7</v>
      </c>
      <c r="AP205" s="19">
        <v>51.58</v>
      </c>
      <c r="AQ205" s="19">
        <v>15.23</v>
      </c>
      <c r="AR205" s="19">
        <v>58.05</v>
      </c>
      <c r="AS205" s="19">
        <v>63.87</v>
      </c>
      <c r="AT205" s="19">
        <v>103.41</v>
      </c>
      <c r="AU205" s="19">
        <v>194.3</v>
      </c>
      <c r="AV205" s="19">
        <v>23.79</v>
      </c>
      <c r="AW205" s="19">
        <v>48.98</v>
      </c>
      <c r="AX205" s="19">
        <v>326.85000000000002</v>
      </c>
      <c r="AY205" s="19">
        <v>0</v>
      </c>
      <c r="AZ205" s="19">
        <v>68.099999999999994</v>
      </c>
      <c r="BA205" s="19">
        <v>61.15</v>
      </c>
      <c r="BB205" s="19">
        <v>47.52</v>
      </c>
      <c r="BC205" s="19">
        <v>20.63</v>
      </c>
      <c r="BD205" s="19">
        <v>0</v>
      </c>
      <c r="BE205" s="19">
        <v>0</v>
      </c>
      <c r="BF205" s="19">
        <v>0</v>
      </c>
      <c r="BG205" s="19">
        <v>0</v>
      </c>
      <c r="BH205" s="19">
        <v>0</v>
      </c>
      <c r="BI205" s="19">
        <v>0</v>
      </c>
      <c r="BJ205" s="19">
        <v>0</v>
      </c>
      <c r="BK205" s="19">
        <v>0.28999999999999998</v>
      </c>
      <c r="BL205" s="19">
        <v>0</v>
      </c>
      <c r="BM205" s="19">
        <v>0.18</v>
      </c>
      <c r="BN205" s="19">
        <v>0.01</v>
      </c>
      <c r="BO205" s="19">
        <v>0.03</v>
      </c>
      <c r="BP205" s="19">
        <v>0</v>
      </c>
      <c r="BQ205" s="19">
        <v>0</v>
      </c>
      <c r="BR205" s="19">
        <v>0</v>
      </c>
      <c r="BS205" s="19">
        <v>1.08</v>
      </c>
      <c r="BT205" s="19">
        <v>0</v>
      </c>
      <c r="BU205" s="19">
        <v>0</v>
      </c>
      <c r="BV205" s="19">
        <v>2.99</v>
      </c>
      <c r="BW205" s="19">
        <v>0</v>
      </c>
      <c r="BX205" s="19">
        <v>0</v>
      </c>
      <c r="BY205" s="19">
        <v>0</v>
      </c>
      <c r="BZ205" s="19">
        <v>0</v>
      </c>
      <c r="CA205" s="19">
        <v>0</v>
      </c>
      <c r="CB205" s="19">
        <v>298.94</v>
      </c>
      <c r="CD205" s="19">
        <v>165.4</v>
      </c>
      <c r="CF205" s="19">
        <v>0</v>
      </c>
      <c r="CG205" s="19">
        <v>0</v>
      </c>
      <c r="CH205" s="19">
        <v>0</v>
      </c>
      <c r="CI205" s="19">
        <v>0</v>
      </c>
      <c r="CJ205" s="19">
        <v>0</v>
      </c>
      <c r="CK205" s="19">
        <v>0</v>
      </c>
      <c r="CL205" s="19">
        <v>0</v>
      </c>
      <c r="CM205" s="19">
        <v>0</v>
      </c>
      <c r="CN205" s="19">
        <v>0</v>
      </c>
      <c r="CO205" s="19">
        <v>0</v>
      </c>
      <c r="CP205" s="19">
        <v>0.5</v>
      </c>
    </row>
    <row r="206" spans="1:94" s="19" customFormat="1" ht="31.5">
      <c r="A206" s="19" t="str">
        <f>"54 Сб 1983"</f>
        <v>54 Сб 1983</v>
      </c>
      <c r="B206" s="20" t="s">
        <v>163</v>
      </c>
      <c r="C206" s="19" t="str">
        <f>"100"</f>
        <v>100</v>
      </c>
      <c r="D206" s="19">
        <v>18.940000000000001</v>
      </c>
      <c r="E206" s="19">
        <v>0.51</v>
      </c>
      <c r="F206" s="19">
        <v>14.94</v>
      </c>
      <c r="G206" s="19">
        <v>9.6</v>
      </c>
      <c r="H206" s="19">
        <v>9.52</v>
      </c>
      <c r="I206" s="43">
        <v>247.08301317647059</v>
      </c>
      <c r="J206" s="19">
        <v>4.4800000000000004</v>
      </c>
      <c r="K206" s="19">
        <v>6.26</v>
      </c>
      <c r="L206" s="19">
        <v>0</v>
      </c>
      <c r="M206" s="19">
        <v>0</v>
      </c>
      <c r="N206" s="19">
        <v>1.55</v>
      </c>
      <c r="O206" s="19">
        <v>6.97</v>
      </c>
      <c r="P206" s="19">
        <v>1</v>
      </c>
      <c r="Q206" s="19">
        <v>0</v>
      </c>
      <c r="R206" s="19">
        <v>0</v>
      </c>
      <c r="S206" s="19">
        <v>0.12</v>
      </c>
      <c r="T206" s="19">
        <v>1.37</v>
      </c>
      <c r="U206" s="19">
        <v>68.94</v>
      </c>
      <c r="V206" s="19">
        <v>50.45</v>
      </c>
      <c r="W206" s="19">
        <v>10.15</v>
      </c>
      <c r="X206" s="19">
        <v>7.21</v>
      </c>
      <c r="Y206" s="19">
        <v>28.43</v>
      </c>
      <c r="Z206" s="19">
        <v>0.54</v>
      </c>
      <c r="AA206" s="19">
        <v>26.47</v>
      </c>
      <c r="AB206" s="19">
        <v>19.690000000000001</v>
      </c>
      <c r="AC206" s="19">
        <v>48.2</v>
      </c>
      <c r="AD206" s="19">
        <v>4.4800000000000004</v>
      </c>
      <c r="AE206" s="19">
        <v>0.03</v>
      </c>
      <c r="AF206" s="19">
        <v>0.03</v>
      </c>
      <c r="AG206" s="19">
        <v>0.25</v>
      </c>
      <c r="AH206" s="19">
        <v>0.75</v>
      </c>
      <c r="AI206" s="19">
        <v>0.66</v>
      </c>
      <c r="AJ206" s="19">
        <v>0</v>
      </c>
      <c r="AK206" s="19">
        <v>28.76</v>
      </c>
      <c r="AL206" s="19">
        <v>22.52</v>
      </c>
      <c r="AM206" s="19">
        <v>40.86</v>
      </c>
      <c r="AN206" s="19">
        <v>33.51</v>
      </c>
      <c r="AO206" s="19">
        <v>15.61</v>
      </c>
      <c r="AP206" s="19">
        <v>23.25</v>
      </c>
      <c r="AQ206" s="19">
        <v>8.7100000000000009</v>
      </c>
      <c r="AR206" s="19">
        <v>24.52</v>
      </c>
      <c r="AS206" s="19">
        <v>26.35</v>
      </c>
      <c r="AT206" s="19">
        <v>28.76</v>
      </c>
      <c r="AU206" s="19">
        <v>45.49</v>
      </c>
      <c r="AV206" s="19">
        <v>13.28</v>
      </c>
      <c r="AW206" s="19">
        <v>15.56</v>
      </c>
      <c r="AX206" s="19">
        <v>67.69</v>
      </c>
      <c r="AY206" s="19">
        <v>0.5</v>
      </c>
      <c r="AZ206" s="19">
        <v>15.68</v>
      </c>
      <c r="BA206" s="19">
        <v>34.729999999999997</v>
      </c>
      <c r="BB206" s="19">
        <v>18.29</v>
      </c>
      <c r="BC206" s="19">
        <v>10.7</v>
      </c>
      <c r="BD206" s="19">
        <v>0.19</v>
      </c>
      <c r="BE206" s="19">
        <v>0.04</v>
      </c>
      <c r="BF206" s="19">
        <v>0.04</v>
      </c>
      <c r="BG206" s="19">
        <v>0.1</v>
      </c>
      <c r="BH206" s="19">
        <v>0.13</v>
      </c>
      <c r="BI206" s="19">
        <v>0.41</v>
      </c>
      <c r="BJ206" s="19">
        <v>0</v>
      </c>
      <c r="BK206" s="19">
        <v>1.79</v>
      </c>
      <c r="BL206" s="19">
        <v>0</v>
      </c>
      <c r="BM206" s="19">
        <v>0.73</v>
      </c>
      <c r="BN206" s="19">
        <v>0.02</v>
      </c>
      <c r="BO206" s="19">
        <v>0.06</v>
      </c>
      <c r="BP206" s="19">
        <v>0</v>
      </c>
      <c r="BQ206" s="19">
        <v>0.04</v>
      </c>
      <c r="BR206" s="19">
        <v>0.15</v>
      </c>
      <c r="BS206" s="19">
        <v>3.14</v>
      </c>
      <c r="BT206" s="19">
        <v>0</v>
      </c>
      <c r="BU206" s="19">
        <v>0</v>
      </c>
      <c r="BV206" s="19">
        <v>5.61</v>
      </c>
      <c r="BW206" s="19">
        <v>0</v>
      </c>
      <c r="BX206" s="19">
        <v>0</v>
      </c>
      <c r="BY206" s="19">
        <v>0</v>
      </c>
      <c r="BZ206" s="19">
        <v>0</v>
      </c>
      <c r="CA206" s="19">
        <v>0</v>
      </c>
      <c r="CB206" s="19">
        <v>85.5</v>
      </c>
      <c r="CD206" s="19">
        <v>29.75</v>
      </c>
      <c r="CF206" s="19">
        <v>0</v>
      </c>
      <c r="CG206" s="19">
        <v>0</v>
      </c>
      <c r="CH206" s="19">
        <v>0</v>
      </c>
      <c r="CI206" s="19">
        <v>0</v>
      </c>
      <c r="CJ206" s="19">
        <v>0</v>
      </c>
      <c r="CK206" s="19">
        <v>0</v>
      </c>
      <c r="CL206" s="19">
        <v>0</v>
      </c>
      <c r="CM206" s="19">
        <v>0</v>
      </c>
      <c r="CN206" s="19">
        <v>0</v>
      </c>
      <c r="CO206" s="19">
        <v>0</v>
      </c>
      <c r="CP206" s="19">
        <v>0</v>
      </c>
    </row>
    <row r="207" spans="1:94" s="19" customFormat="1">
      <c r="A207" s="19" t="str">
        <f>"3/3"</f>
        <v>3/3</v>
      </c>
      <c r="B207" s="20" t="s">
        <v>109</v>
      </c>
      <c r="C207" s="19" t="str">
        <f>"150"</f>
        <v>150</v>
      </c>
      <c r="D207" s="19">
        <v>3.11</v>
      </c>
      <c r="E207" s="19">
        <v>0.55000000000000004</v>
      </c>
      <c r="F207" s="19">
        <v>6.3</v>
      </c>
      <c r="G207" s="19">
        <v>0.88</v>
      </c>
      <c r="H207" s="19">
        <v>22.07</v>
      </c>
      <c r="I207" s="43">
        <v>183.68</v>
      </c>
      <c r="J207" s="19">
        <v>2.2799999999999998</v>
      </c>
      <c r="K207" s="19">
        <v>0.08</v>
      </c>
      <c r="L207" s="19">
        <v>0</v>
      </c>
      <c r="M207" s="19">
        <v>0</v>
      </c>
      <c r="N207" s="19">
        <v>2.15</v>
      </c>
      <c r="O207" s="19">
        <v>18.23</v>
      </c>
      <c r="P207" s="19">
        <v>1.7</v>
      </c>
      <c r="Q207" s="19">
        <v>0</v>
      </c>
      <c r="R207" s="19">
        <v>0</v>
      </c>
      <c r="S207" s="19">
        <v>0.28999999999999998</v>
      </c>
      <c r="T207" s="19">
        <v>1.89</v>
      </c>
      <c r="U207" s="19">
        <v>77.84</v>
      </c>
      <c r="V207" s="19">
        <v>636.26</v>
      </c>
      <c r="W207" s="19">
        <v>33.96</v>
      </c>
      <c r="X207" s="19">
        <v>30.35</v>
      </c>
      <c r="Y207" s="19">
        <v>86.82</v>
      </c>
      <c r="Z207" s="19">
        <v>1.1200000000000001</v>
      </c>
      <c r="AA207" s="19">
        <v>18.75</v>
      </c>
      <c r="AB207" s="19">
        <v>34.11</v>
      </c>
      <c r="AC207" s="19">
        <v>25.05</v>
      </c>
      <c r="AD207" s="19">
        <v>0.17</v>
      </c>
      <c r="AE207" s="19">
        <v>0.12</v>
      </c>
      <c r="AF207" s="19">
        <v>0.1</v>
      </c>
      <c r="AG207" s="19">
        <v>1.33</v>
      </c>
      <c r="AH207" s="19">
        <v>2.59</v>
      </c>
      <c r="AI207" s="19">
        <v>5.45</v>
      </c>
      <c r="AJ207" s="19">
        <v>0</v>
      </c>
      <c r="AK207" s="19">
        <v>30.53</v>
      </c>
      <c r="AL207" s="19">
        <v>30.14</v>
      </c>
      <c r="AM207" s="19">
        <v>116</v>
      </c>
      <c r="AN207" s="19">
        <v>118.1</v>
      </c>
      <c r="AO207" s="19">
        <v>26.61</v>
      </c>
      <c r="AP207" s="19">
        <v>76.13</v>
      </c>
      <c r="AQ207" s="19">
        <v>34.840000000000003</v>
      </c>
      <c r="AR207" s="19">
        <v>80.09</v>
      </c>
      <c r="AS207" s="19">
        <v>75.67</v>
      </c>
      <c r="AT207" s="19">
        <v>206.13</v>
      </c>
      <c r="AU207" s="19">
        <v>91.81</v>
      </c>
      <c r="AV207" s="19">
        <v>19.2</v>
      </c>
      <c r="AW207" s="19">
        <v>53.44</v>
      </c>
      <c r="AX207" s="19">
        <v>287.20999999999998</v>
      </c>
      <c r="AY207" s="19">
        <v>0</v>
      </c>
      <c r="AZ207" s="19">
        <v>40.19</v>
      </c>
      <c r="BA207" s="19">
        <v>36.549999999999997</v>
      </c>
      <c r="BB207" s="19">
        <v>72.75</v>
      </c>
      <c r="BC207" s="19">
        <v>21.66</v>
      </c>
      <c r="BD207" s="19">
        <v>0.1</v>
      </c>
      <c r="BE207" s="19">
        <v>0.04</v>
      </c>
      <c r="BF207" s="19">
        <v>0.02</v>
      </c>
      <c r="BG207" s="19">
        <v>0.05</v>
      </c>
      <c r="BH207" s="19">
        <v>0.06</v>
      </c>
      <c r="BI207" s="19">
        <v>0.28999999999999998</v>
      </c>
      <c r="BJ207" s="19">
        <v>0</v>
      </c>
      <c r="BK207" s="19">
        <v>0.88</v>
      </c>
      <c r="BL207" s="19">
        <v>0</v>
      </c>
      <c r="BM207" s="19">
        <v>0.26</v>
      </c>
      <c r="BN207" s="19">
        <v>0</v>
      </c>
      <c r="BO207" s="19">
        <v>0</v>
      </c>
      <c r="BP207" s="19">
        <v>0</v>
      </c>
      <c r="BQ207" s="19">
        <v>0.05</v>
      </c>
      <c r="BR207" s="19">
        <v>0.09</v>
      </c>
      <c r="BS207" s="19">
        <v>0.85</v>
      </c>
      <c r="BT207" s="19">
        <v>0</v>
      </c>
      <c r="BU207" s="19">
        <v>0</v>
      </c>
      <c r="BV207" s="19">
        <v>0.14000000000000001</v>
      </c>
      <c r="BW207" s="19">
        <v>0</v>
      </c>
      <c r="BX207" s="19">
        <v>0</v>
      </c>
      <c r="BY207" s="19">
        <v>0</v>
      </c>
      <c r="BZ207" s="19">
        <v>0</v>
      </c>
      <c r="CA207" s="19">
        <v>0</v>
      </c>
      <c r="CB207" s="19">
        <v>123.62</v>
      </c>
      <c r="CD207" s="19">
        <v>24.43</v>
      </c>
      <c r="CF207" s="19">
        <v>0</v>
      </c>
      <c r="CG207" s="19">
        <v>0</v>
      </c>
      <c r="CH207" s="19">
        <v>0</v>
      </c>
      <c r="CI207" s="19">
        <v>0</v>
      </c>
      <c r="CJ207" s="19">
        <v>0</v>
      </c>
      <c r="CK207" s="19">
        <v>0</v>
      </c>
      <c r="CL207" s="19">
        <v>0</v>
      </c>
      <c r="CM207" s="19">
        <v>0</v>
      </c>
      <c r="CN207" s="19">
        <v>0</v>
      </c>
      <c r="CO207" s="19">
        <v>0</v>
      </c>
      <c r="CP207" s="19">
        <v>0.23</v>
      </c>
    </row>
    <row r="208" spans="1:94" s="19" customFormat="1">
      <c r="A208" s="19" t="str">
        <f>"6/10"</f>
        <v>6/10</v>
      </c>
      <c r="B208" s="20" t="s">
        <v>96</v>
      </c>
      <c r="C208" s="19" t="str">
        <f>"200"</f>
        <v>200</v>
      </c>
      <c r="D208" s="19">
        <v>1.02</v>
      </c>
      <c r="E208" s="19">
        <v>0</v>
      </c>
      <c r="F208" s="19">
        <v>0.06</v>
      </c>
      <c r="G208" s="19">
        <v>0.06</v>
      </c>
      <c r="H208" s="19">
        <v>23.18</v>
      </c>
      <c r="I208" s="43">
        <v>87.598919999999993</v>
      </c>
      <c r="J208" s="19">
        <v>0.02</v>
      </c>
      <c r="K208" s="19">
        <v>0</v>
      </c>
      <c r="L208" s="19">
        <v>0</v>
      </c>
      <c r="M208" s="19">
        <v>0</v>
      </c>
      <c r="N208" s="19">
        <v>19.190000000000001</v>
      </c>
      <c r="O208" s="19">
        <v>0.56999999999999995</v>
      </c>
      <c r="P208" s="19">
        <v>3.42</v>
      </c>
      <c r="Q208" s="19">
        <v>0</v>
      </c>
      <c r="R208" s="19">
        <v>0</v>
      </c>
      <c r="S208" s="19">
        <v>0.3</v>
      </c>
      <c r="T208" s="19">
        <v>0.81</v>
      </c>
      <c r="U208" s="19">
        <v>3.47</v>
      </c>
      <c r="V208" s="19">
        <v>340.26</v>
      </c>
      <c r="W208" s="19">
        <v>31.33</v>
      </c>
      <c r="X208" s="19">
        <v>19.95</v>
      </c>
      <c r="Y208" s="19">
        <v>27.16</v>
      </c>
      <c r="Z208" s="19">
        <v>0.65</v>
      </c>
      <c r="AA208" s="19">
        <v>0</v>
      </c>
      <c r="AB208" s="19">
        <v>630</v>
      </c>
      <c r="AC208" s="19">
        <v>116.6</v>
      </c>
      <c r="AD208" s="19">
        <v>1.1000000000000001</v>
      </c>
      <c r="AE208" s="19">
        <v>0.02</v>
      </c>
      <c r="AF208" s="19">
        <v>0.04</v>
      </c>
      <c r="AG208" s="19">
        <v>0.51</v>
      </c>
      <c r="AH208" s="19">
        <v>0.78</v>
      </c>
      <c r="AI208" s="19">
        <v>0.32</v>
      </c>
      <c r="AJ208" s="19">
        <v>0</v>
      </c>
      <c r="AK208" s="19">
        <v>0</v>
      </c>
      <c r="AL208" s="19">
        <v>0</v>
      </c>
      <c r="AM208" s="19">
        <v>0.01</v>
      </c>
      <c r="AN208" s="19">
        <v>0.02</v>
      </c>
      <c r="AO208" s="19">
        <v>0</v>
      </c>
      <c r="AP208" s="19">
        <v>0.01</v>
      </c>
      <c r="AQ208" s="19">
        <v>0</v>
      </c>
      <c r="AR208" s="19">
        <v>0.01</v>
      </c>
      <c r="AS208" s="19">
        <v>0.01</v>
      </c>
      <c r="AT208" s="19">
        <v>0.01</v>
      </c>
      <c r="AU208" s="19">
        <v>0.06</v>
      </c>
      <c r="AV208" s="19">
        <v>0</v>
      </c>
      <c r="AW208" s="19">
        <v>0.01</v>
      </c>
      <c r="AX208" s="19">
        <v>0.03</v>
      </c>
      <c r="AY208" s="19">
        <v>0</v>
      </c>
      <c r="AZ208" s="19">
        <v>0.02</v>
      </c>
      <c r="BA208" s="19">
        <v>0.01</v>
      </c>
      <c r="BB208" s="19">
        <v>0.01</v>
      </c>
      <c r="BC208" s="19">
        <v>0</v>
      </c>
      <c r="BD208" s="19">
        <v>0</v>
      </c>
      <c r="BE208" s="19">
        <v>0</v>
      </c>
      <c r="BF208" s="19">
        <v>0</v>
      </c>
      <c r="BG208" s="19">
        <v>0</v>
      </c>
      <c r="BH208" s="19">
        <v>0</v>
      </c>
      <c r="BI208" s="19">
        <v>0</v>
      </c>
      <c r="BJ208" s="19">
        <v>0</v>
      </c>
      <c r="BK208" s="19">
        <v>0</v>
      </c>
      <c r="BL208" s="19">
        <v>0</v>
      </c>
      <c r="BM208" s="19">
        <v>0</v>
      </c>
      <c r="BN208" s="19">
        <v>0</v>
      </c>
      <c r="BO208" s="19">
        <v>0</v>
      </c>
      <c r="BP208" s="19">
        <v>0</v>
      </c>
      <c r="BQ208" s="19">
        <v>0</v>
      </c>
      <c r="BR208" s="19">
        <v>0</v>
      </c>
      <c r="BS208" s="19">
        <v>0.01</v>
      </c>
      <c r="BT208" s="19">
        <v>0</v>
      </c>
      <c r="BU208" s="19">
        <v>0</v>
      </c>
      <c r="BV208" s="19">
        <v>0.01</v>
      </c>
      <c r="BW208" s="19">
        <v>0</v>
      </c>
      <c r="BX208" s="19">
        <v>0</v>
      </c>
      <c r="BY208" s="19">
        <v>0</v>
      </c>
      <c r="BZ208" s="19">
        <v>0</v>
      </c>
      <c r="CA208" s="19">
        <v>0</v>
      </c>
      <c r="CB208" s="19">
        <v>214.01</v>
      </c>
      <c r="CD208" s="19">
        <v>105</v>
      </c>
      <c r="CF208" s="19">
        <v>0</v>
      </c>
      <c r="CG208" s="19">
        <v>0</v>
      </c>
      <c r="CH208" s="19">
        <v>0</v>
      </c>
      <c r="CI208" s="19">
        <v>0</v>
      </c>
      <c r="CJ208" s="19">
        <v>0</v>
      </c>
      <c r="CK208" s="19">
        <v>0</v>
      </c>
      <c r="CL208" s="19">
        <v>0</v>
      </c>
      <c r="CM208" s="19">
        <v>0</v>
      </c>
      <c r="CN208" s="19">
        <v>0</v>
      </c>
      <c r="CO208" s="19">
        <v>10</v>
      </c>
      <c r="CP208" s="19">
        <v>0</v>
      </c>
    </row>
    <row r="209" spans="1:94" s="19" customFormat="1">
      <c r="A209" s="19" t="str">
        <f>"-"</f>
        <v>-</v>
      </c>
      <c r="B209" s="20" t="s">
        <v>97</v>
      </c>
      <c r="C209" s="19" t="str">
        <f>"31"</f>
        <v>31</v>
      </c>
      <c r="D209" s="19">
        <v>2.0499999999999998</v>
      </c>
      <c r="E209" s="19">
        <v>0</v>
      </c>
      <c r="F209" s="19">
        <v>0.37</v>
      </c>
      <c r="G209" s="19">
        <v>0.37</v>
      </c>
      <c r="H209" s="19">
        <v>12.93</v>
      </c>
      <c r="I209" s="43">
        <v>59.947799999999994</v>
      </c>
      <c r="J209" s="19">
        <v>0.06</v>
      </c>
      <c r="K209" s="19">
        <v>0</v>
      </c>
      <c r="L209" s="19">
        <v>0</v>
      </c>
      <c r="M209" s="19">
        <v>0</v>
      </c>
      <c r="N209" s="19">
        <v>0.37</v>
      </c>
      <c r="O209" s="19">
        <v>9.98</v>
      </c>
      <c r="P209" s="19">
        <v>2.57</v>
      </c>
      <c r="Q209" s="19">
        <v>0</v>
      </c>
      <c r="R209" s="19">
        <v>0</v>
      </c>
      <c r="S209" s="19">
        <v>0.31</v>
      </c>
      <c r="T209" s="19">
        <v>0.78</v>
      </c>
      <c r="U209" s="19">
        <v>189.1</v>
      </c>
      <c r="V209" s="19">
        <v>75.95</v>
      </c>
      <c r="W209" s="19">
        <v>10.85</v>
      </c>
      <c r="X209" s="19">
        <v>14.57</v>
      </c>
      <c r="Y209" s="19">
        <v>48.98</v>
      </c>
      <c r="Z209" s="19">
        <v>1.21</v>
      </c>
      <c r="AA209" s="19">
        <v>0</v>
      </c>
      <c r="AB209" s="19">
        <v>1.55</v>
      </c>
      <c r="AC209" s="19">
        <v>0.31</v>
      </c>
      <c r="AD209" s="19">
        <v>0.43</v>
      </c>
      <c r="AE209" s="19">
        <v>0.06</v>
      </c>
      <c r="AF209" s="19">
        <v>0.02</v>
      </c>
      <c r="AG209" s="19">
        <v>0.22</v>
      </c>
      <c r="AH209" s="19">
        <v>0.62</v>
      </c>
      <c r="AI209" s="19">
        <v>0</v>
      </c>
      <c r="AJ209" s="19">
        <v>0</v>
      </c>
      <c r="AK209" s="19">
        <v>0</v>
      </c>
      <c r="AL209" s="19">
        <v>0</v>
      </c>
      <c r="AM209" s="19">
        <v>132.37</v>
      </c>
      <c r="AN209" s="19">
        <v>69.13</v>
      </c>
      <c r="AO209" s="19">
        <v>28.83</v>
      </c>
      <c r="AP209" s="19">
        <v>61.38</v>
      </c>
      <c r="AQ209" s="19">
        <v>24.8</v>
      </c>
      <c r="AR209" s="19">
        <v>115.01</v>
      </c>
      <c r="AS209" s="19">
        <v>92.07</v>
      </c>
      <c r="AT209" s="19">
        <v>90.21</v>
      </c>
      <c r="AU209" s="19">
        <v>143.84</v>
      </c>
      <c r="AV209" s="19">
        <v>38.44</v>
      </c>
      <c r="AW209" s="19">
        <v>96.1</v>
      </c>
      <c r="AX209" s="19">
        <v>473.99</v>
      </c>
      <c r="AY209" s="19">
        <v>0</v>
      </c>
      <c r="AZ209" s="19">
        <v>163.06</v>
      </c>
      <c r="BA209" s="19">
        <v>90.21</v>
      </c>
      <c r="BB209" s="19">
        <v>55.8</v>
      </c>
      <c r="BC209" s="19">
        <v>40.299999999999997</v>
      </c>
      <c r="BD209" s="19">
        <v>0</v>
      </c>
      <c r="BE209" s="19">
        <v>0</v>
      </c>
      <c r="BF209" s="19">
        <v>0</v>
      </c>
      <c r="BG209" s="19">
        <v>0</v>
      </c>
      <c r="BH209" s="19">
        <v>0</v>
      </c>
      <c r="BI209" s="19">
        <v>0</v>
      </c>
      <c r="BJ209" s="19">
        <v>0</v>
      </c>
      <c r="BK209" s="19">
        <v>0.04</v>
      </c>
      <c r="BL209" s="19">
        <v>0</v>
      </c>
      <c r="BM209" s="19">
        <v>0</v>
      </c>
      <c r="BN209" s="19">
        <v>0.01</v>
      </c>
      <c r="BO209" s="19">
        <v>0</v>
      </c>
      <c r="BP209" s="19">
        <v>0</v>
      </c>
      <c r="BQ209" s="19">
        <v>0</v>
      </c>
      <c r="BR209" s="19">
        <v>0</v>
      </c>
      <c r="BS209" s="19">
        <v>0.03</v>
      </c>
      <c r="BT209" s="19">
        <v>0</v>
      </c>
      <c r="BU209" s="19">
        <v>0</v>
      </c>
      <c r="BV209" s="19">
        <v>0.15</v>
      </c>
      <c r="BW209" s="19">
        <v>0.02</v>
      </c>
      <c r="BX209" s="19">
        <v>0</v>
      </c>
      <c r="BY209" s="19">
        <v>0</v>
      </c>
      <c r="BZ209" s="19">
        <v>0</v>
      </c>
      <c r="CA209" s="19">
        <v>0</v>
      </c>
      <c r="CB209" s="19">
        <v>14.57</v>
      </c>
      <c r="CD209" s="19">
        <v>0.26</v>
      </c>
      <c r="CF209" s="19">
        <v>0</v>
      </c>
      <c r="CG209" s="19">
        <v>0</v>
      </c>
      <c r="CH209" s="19">
        <v>0</v>
      </c>
      <c r="CI209" s="19">
        <v>0</v>
      </c>
      <c r="CJ209" s="19">
        <v>0</v>
      </c>
      <c r="CK209" s="19">
        <v>0</v>
      </c>
      <c r="CL209" s="19">
        <v>0</v>
      </c>
      <c r="CM209" s="19">
        <v>0</v>
      </c>
      <c r="CN209" s="19">
        <v>0</v>
      </c>
      <c r="CO209" s="19">
        <v>0</v>
      </c>
      <c r="CP209" s="19">
        <v>0</v>
      </c>
    </row>
    <row r="210" spans="1:94" s="17" customFormat="1">
      <c r="A210" s="17" t="str">
        <f>"-"</f>
        <v>-</v>
      </c>
      <c r="B210" s="18" t="s">
        <v>98</v>
      </c>
      <c r="C210" s="17" t="str">
        <f>"62"</f>
        <v>62</v>
      </c>
      <c r="D210" s="17">
        <v>4.0999999999999996</v>
      </c>
      <c r="E210" s="17">
        <v>0</v>
      </c>
      <c r="F210" s="17">
        <v>0.41</v>
      </c>
      <c r="G210" s="17">
        <v>0.41</v>
      </c>
      <c r="H210" s="17">
        <v>29.08</v>
      </c>
      <c r="I210" s="48">
        <v>138.81861999999998</v>
      </c>
      <c r="J210" s="17">
        <v>0</v>
      </c>
      <c r="K210" s="17">
        <v>0</v>
      </c>
      <c r="L210" s="17">
        <v>0</v>
      </c>
      <c r="M210" s="17">
        <v>0</v>
      </c>
      <c r="N210" s="17">
        <v>0.68</v>
      </c>
      <c r="O210" s="17">
        <v>28.27</v>
      </c>
      <c r="P210" s="17">
        <v>0.12</v>
      </c>
      <c r="Q210" s="17">
        <v>0</v>
      </c>
      <c r="R210" s="17">
        <v>0</v>
      </c>
      <c r="S210" s="17">
        <v>0</v>
      </c>
      <c r="T210" s="17">
        <v>1.1200000000000001</v>
      </c>
      <c r="U210" s="17">
        <v>0</v>
      </c>
      <c r="V210" s="17">
        <v>0</v>
      </c>
      <c r="W210" s="17">
        <v>0</v>
      </c>
      <c r="X210" s="17">
        <v>0</v>
      </c>
      <c r="Y210" s="17">
        <v>0</v>
      </c>
      <c r="Z210" s="17">
        <v>0</v>
      </c>
      <c r="AA210" s="17">
        <v>0</v>
      </c>
      <c r="AB210" s="17">
        <v>0</v>
      </c>
      <c r="AC210" s="17">
        <v>0</v>
      </c>
      <c r="AD210" s="17">
        <v>0</v>
      </c>
      <c r="AE210" s="17">
        <v>0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>
        <v>315.55</v>
      </c>
      <c r="AN210" s="17">
        <v>104.64</v>
      </c>
      <c r="AO210" s="17">
        <v>62.03</v>
      </c>
      <c r="AP210" s="17">
        <v>124.06</v>
      </c>
      <c r="AQ210" s="17">
        <v>46.93</v>
      </c>
      <c r="AR210" s="17">
        <v>224.39</v>
      </c>
      <c r="AS210" s="17">
        <v>139.16999999999999</v>
      </c>
      <c r="AT210" s="17">
        <v>194.18</v>
      </c>
      <c r="AU210" s="17">
        <v>160.19999999999999</v>
      </c>
      <c r="AV210" s="17">
        <v>84.15</v>
      </c>
      <c r="AW210" s="17">
        <v>148.87</v>
      </c>
      <c r="AX210" s="17">
        <v>1244.94</v>
      </c>
      <c r="AY210" s="17">
        <v>0</v>
      </c>
      <c r="AZ210" s="17">
        <v>405.63</v>
      </c>
      <c r="BA210" s="17">
        <v>176.38</v>
      </c>
      <c r="BB210" s="17">
        <v>117.05</v>
      </c>
      <c r="BC210" s="17">
        <v>92.78</v>
      </c>
      <c r="BD210" s="17">
        <v>0</v>
      </c>
      <c r="BE210" s="17">
        <v>0</v>
      </c>
      <c r="BF210" s="17">
        <v>0</v>
      </c>
      <c r="BG210" s="17">
        <v>0</v>
      </c>
      <c r="BH210" s="17">
        <v>0</v>
      </c>
      <c r="BI210" s="17">
        <v>0</v>
      </c>
      <c r="BJ210" s="17">
        <v>0</v>
      </c>
      <c r="BK210" s="17">
        <v>0.05</v>
      </c>
      <c r="BL210" s="17">
        <v>0</v>
      </c>
      <c r="BM210" s="17">
        <v>0</v>
      </c>
      <c r="BN210" s="17">
        <v>0</v>
      </c>
      <c r="BO210" s="17">
        <v>0</v>
      </c>
      <c r="BP210" s="17">
        <v>0</v>
      </c>
      <c r="BQ210" s="17">
        <v>0</v>
      </c>
      <c r="BR210" s="17">
        <v>0</v>
      </c>
      <c r="BS210" s="17">
        <v>0.04</v>
      </c>
      <c r="BT210" s="17">
        <v>0</v>
      </c>
      <c r="BU210" s="17">
        <v>0</v>
      </c>
      <c r="BV210" s="17">
        <v>0.17</v>
      </c>
      <c r="BW210" s="17">
        <v>0.01</v>
      </c>
      <c r="BX210" s="17">
        <v>0</v>
      </c>
      <c r="BY210" s="17">
        <v>0</v>
      </c>
      <c r="BZ210" s="17">
        <v>0</v>
      </c>
      <c r="CA210" s="17">
        <v>0</v>
      </c>
      <c r="CB210" s="17">
        <v>24.24</v>
      </c>
      <c r="CD210" s="17">
        <v>0</v>
      </c>
      <c r="CF210" s="17">
        <v>0</v>
      </c>
      <c r="CG210" s="17">
        <v>0</v>
      </c>
      <c r="CH210" s="17">
        <v>0</v>
      </c>
      <c r="CI210" s="17">
        <v>0</v>
      </c>
      <c r="CJ210" s="17">
        <v>0</v>
      </c>
      <c r="CK210" s="17">
        <v>0</v>
      </c>
      <c r="CL210" s="17">
        <v>0</v>
      </c>
      <c r="CM210" s="17">
        <v>0</v>
      </c>
      <c r="CN210" s="17">
        <v>0</v>
      </c>
      <c r="CO210" s="17">
        <v>0</v>
      </c>
      <c r="CP210" s="17">
        <v>0</v>
      </c>
    </row>
    <row r="211" spans="1:94" s="21" customFormat="1">
      <c r="B211" s="22" t="s">
        <v>99</v>
      </c>
      <c r="C211" s="21">
        <v>908</v>
      </c>
      <c r="D211" s="21">
        <f>SUM(D204:D210)</f>
        <v>37.44</v>
      </c>
      <c r="E211" s="21">
        <f>SUM(E204:E210)</f>
        <v>3.5699999999999994</v>
      </c>
      <c r="F211" s="21">
        <f>SUM(F204:F210)</f>
        <v>29.76</v>
      </c>
      <c r="G211" s="21">
        <f>SUM(G204:G210)</f>
        <v>16.740000000000002</v>
      </c>
      <c r="H211" s="21">
        <f>SUM(H204:H210)</f>
        <v>126.60000000000001</v>
      </c>
      <c r="I211" s="49">
        <f>SUM(I204:I210)</f>
        <v>930.44835317647062</v>
      </c>
      <c r="J211" s="21">
        <v>8.85</v>
      </c>
      <c r="K211" s="21">
        <v>9.6</v>
      </c>
      <c r="L211" s="21">
        <v>0</v>
      </c>
      <c r="M211" s="21">
        <v>0</v>
      </c>
      <c r="N211" s="21">
        <v>32.880000000000003</v>
      </c>
      <c r="O211" s="21">
        <v>69.36</v>
      </c>
      <c r="P211" s="21">
        <v>12.35</v>
      </c>
      <c r="Q211" s="21">
        <v>0</v>
      </c>
      <c r="R211" s="21">
        <v>0</v>
      </c>
      <c r="S211" s="21">
        <v>2.08</v>
      </c>
      <c r="T211" s="21">
        <v>8.35</v>
      </c>
      <c r="U211" s="21">
        <v>574.95000000000005</v>
      </c>
      <c r="V211" s="21">
        <v>1762.18</v>
      </c>
      <c r="W211" s="21">
        <v>141.41</v>
      </c>
      <c r="X211" s="21">
        <v>115.99</v>
      </c>
      <c r="Y211" s="21">
        <v>293.45</v>
      </c>
      <c r="Z211" s="21">
        <v>5.61</v>
      </c>
      <c r="AA211" s="21">
        <v>56.91</v>
      </c>
      <c r="AB211" s="21">
        <v>2445.4</v>
      </c>
      <c r="AC211" s="21">
        <v>545.96</v>
      </c>
      <c r="AD211" s="21">
        <v>9.39</v>
      </c>
      <c r="AE211" s="21">
        <v>0.33</v>
      </c>
      <c r="AF211" s="21">
        <v>0.3</v>
      </c>
      <c r="AG211" s="21">
        <v>4.72</v>
      </c>
      <c r="AH211" s="21">
        <v>9.19</v>
      </c>
      <c r="AI211" s="21">
        <v>41.88</v>
      </c>
      <c r="AJ211" s="21">
        <v>0</v>
      </c>
      <c r="AK211" s="21">
        <v>93.88</v>
      </c>
      <c r="AL211" s="21">
        <v>88.24</v>
      </c>
      <c r="AM211" s="21">
        <v>717.86</v>
      </c>
      <c r="AN211" s="21">
        <v>437.03</v>
      </c>
      <c r="AO211" s="21">
        <v>160.65</v>
      </c>
      <c r="AP211" s="21">
        <v>364.84</v>
      </c>
      <c r="AQ211" s="21">
        <v>138.36000000000001</v>
      </c>
      <c r="AR211" s="21">
        <v>526.55999999999995</v>
      </c>
      <c r="AS211" s="21">
        <v>423.6</v>
      </c>
      <c r="AT211" s="21">
        <v>645.24</v>
      </c>
      <c r="AU211" s="21">
        <v>770.94</v>
      </c>
      <c r="AV211" s="21">
        <v>194.54</v>
      </c>
      <c r="AW211" s="21">
        <v>382.55</v>
      </c>
      <c r="AX211" s="21">
        <v>2904.42</v>
      </c>
      <c r="AY211" s="21">
        <v>0.5</v>
      </c>
      <c r="AZ211" s="21">
        <v>711.29</v>
      </c>
      <c r="BA211" s="21">
        <v>424.51</v>
      </c>
      <c r="BB211" s="21">
        <v>335.91</v>
      </c>
      <c r="BC211" s="21">
        <v>190.98</v>
      </c>
      <c r="BD211" s="21">
        <v>0.28999999999999998</v>
      </c>
      <c r="BE211" s="21">
        <v>0.09</v>
      </c>
      <c r="BF211" s="21">
        <v>0.06</v>
      </c>
      <c r="BG211" s="21">
        <v>0.15</v>
      </c>
      <c r="BH211" s="21">
        <v>0.19</v>
      </c>
      <c r="BI211" s="21">
        <v>0.69</v>
      </c>
      <c r="BJ211" s="21">
        <v>0</v>
      </c>
      <c r="BK211" s="21">
        <v>3.06</v>
      </c>
      <c r="BL211" s="21">
        <v>0</v>
      </c>
      <c r="BM211" s="21">
        <v>1.18</v>
      </c>
      <c r="BN211" s="21">
        <v>0.04</v>
      </c>
      <c r="BO211" s="21">
        <v>0.09</v>
      </c>
      <c r="BP211" s="21">
        <v>0</v>
      </c>
      <c r="BQ211" s="21">
        <v>0.1</v>
      </c>
      <c r="BR211" s="21">
        <v>0.25</v>
      </c>
      <c r="BS211" s="21">
        <v>5.16</v>
      </c>
      <c r="BT211" s="21">
        <v>0</v>
      </c>
      <c r="BU211" s="21">
        <v>0</v>
      </c>
      <c r="BV211" s="21">
        <v>9.06</v>
      </c>
      <c r="BW211" s="21">
        <v>0.04</v>
      </c>
      <c r="BX211" s="21">
        <v>0</v>
      </c>
      <c r="BY211" s="21">
        <v>0</v>
      </c>
      <c r="BZ211" s="21">
        <v>0</v>
      </c>
      <c r="CA211" s="21">
        <v>0</v>
      </c>
      <c r="CB211" s="21">
        <v>865.84</v>
      </c>
      <c r="CC211" s="21">
        <f>$I$211/$I$212*100</f>
        <v>100</v>
      </c>
      <c r="CD211" s="21">
        <v>464.48</v>
      </c>
      <c r="CF211" s="21">
        <v>0</v>
      </c>
      <c r="CG211" s="21">
        <v>0</v>
      </c>
      <c r="CH211" s="21">
        <v>0</v>
      </c>
      <c r="CI211" s="21">
        <v>0</v>
      </c>
      <c r="CJ211" s="21">
        <v>0</v>
      </c>
      <c r="CK211" s="21">
        <v>0</v>
      </c>
      <c r="CL211" s="21">
        <v>0</v>
      </c>
      <c r="CM211" s="21">
        <v>0</v>
      </c>
      <c r="CN211" s="21">
        <v>0</v>
      </c>
      <c r="CO211" s="21">
        <v>10</v>
      </c>
      <c r="CP211" s="21">
        <v>0.73</v>
      </c>
    </row>
    <row r="212" spans="1:94" s="21" customFormat="1">
      <c r="B212" s="22" t="s">
        <v>89</v>
      </c>
      <c r="D212" s="21">
        <f>D211</f>
        <v>37.44</v>
      </c>
      <c r="E212" s="21">
        <f t="shared" ref="E212:I212" si="8">E211</f>
        <v>3.5699999999999994</v>
      </c>
      <c r="F212" s="21">
        <f t="shared" si="8"/>
        <v>29.76</v>
      </c>
      <c r="G212" s="21">
        <f t="shared" si="8"/>
        <v>16.740000000000002</v>
      </c>
      <c r="H212" s="21">
        <f t="shared" si="8"/>
        <v>126.60000000000001</v>
      </c>
      <c r="I212" s="21">
        <f t="shared" si="8"/>
        <v>930.44835317647062</v>
      </c>
      <c r="J212" s="21">
        <v>8.85</v>
      </c>
      <c r="K212" s="21">
        <v>9.6</v>
      </c>
      <c r="L212" s="21">
        <v>0</v>
      </c>
      <c r="M212" s="21">
        <v>0</v>
      </c>
      <c r="N212" s="21">
        <v>32.880000000000003</v>
      </c>
      <c r="O212" s="21">
        <v>69.36</v>
      </c>
      <c r="P212" s="21">
        <v>12.35</v>
      </c>
      <c r="Q212" s="21">
        <v>0</v>
      </c>
      <c r="R212" s="21">
        <v>0</v>
      </c>
      <c r="S212" s="21">
        <v>2.08</v>
      </c>
      <c r="T212" s="21">
        <v>8.35</v>
      </c>
      <c r="U212" s="21">
        <v>574.95000000000005</v>
      </c>
      <c r="V212" s="21">
        <v>1762.18</v>
      </c>
      <c r="W212" s="21">
        <v>141.41</v>
      </c>
      <c r="X212" s="21">
        <v>115.99</v>
      </c>
      <c r="Y212" s="21">
        <v>293.45</v>
      </c>
      <c r="Z212" s="21">
        <v>5.61</v>
      </c>
      <c r="AA212" s="21">
        <v>56.91</v>
      </c>
      <c r="AB212" s="21">
        <v>2445.4</v>
      </c>
      <c r="AC212" s="21">
        <v>545.96</v>
      </c>
      <c r="AD212" s="21">
        <v>9.39</v>
      </c>
      <c r="AE212" s="21">
        <v>0.33</v>
      </c>
      <c r="AF212" s="21">
        <v>0.3</v>
      </c>
      <c r="AG212" s="21">
        <v>4.72</v>
      </c>
      <c r="AH212" s="21">
        <v>9.19</v>
      </c>
      <c r="AI212" s="21">
        <v>41.88</v>
      </c>
      <c r="AJ212" s="21">
        <v>0</v>
      </c>
      <c r="AK212" s="21">
        <v>93.88</v>
      </c>
      <c r="AL212" s="21">
        <v>88.24</v>
      </c>
      <c r="AM212" s="21">
        <v>717.86</v>
      </c>
      <c r="AN212" s="21">
        <v>437.03</v>
      </c>
      <c r="AO212" s="21">
        <v>160.65</v>
      </c>
      <c r="AP212" s="21">
        <v>364.84</v>
      </c>
      <c r="AQ212" s="21">
        <v>138.36000000000001</v>
      </c>
      <c r="AR212" s="21">
        <v>526.55999999999995</v>
      </c>
      <c r="AS212" s="21">
        <v>423.6</v>
      </c>
      <c r="AT212" s="21">
        <v>645.24</v>
      </c>
      <c r="AU212" s="21">
        <v>770.94</v>
      </c>
      <c r="AV212" s="21">
        <v>194.54</v>
      </c>
      <c r="AW212" s="21">
        <v>382.55</v>
      </c>
      <c r="AX212" s="21">
        <v>2904.42</v>
      </c>
      <c r="AY212" s="21">
        <v>0.5</v>
      </c>
      <c r="AZ212" s="21">
        <v>711.29</v>
      </c>
      <c r="BA212" s="21">
        <v>424.51</v>
      </c>
      <c r="BB212" s="21">
        <v>335.91</v>
      </c>
      <c r="BC212" s="21">
        <v>190.98</v>
      </c>
      <c r="BD212" s="21">
        <v>0.28999999999999998</v>
      </c>
      <c r="BE212" s="21">
        <v>0.09</v>
      </c>
      <c r="BF212" s="21">
        <v>0.06</v>
      </c>
      <c r="BG212" s="21">
        <v>0.15</v>
      </c>
      <c r="BH212" s="21">
        <v>0.19</v>
      </c>
      <c r="BI212" s="21">
        <v>0.69</v>
      </c>
      <c r="BJ212" s="21">
        <v>0</v>
      </c>
      <c r="BK212" s="21">
        <v>3.06</v>
      </c>
      <c r="BL212" s="21">
        <v>0</v>
      </c>
      <c r="BM212" s="21">
        <v>1.18</v>
      </c>
      <c r="BN212" s="21">
        <v>0.04</v>
      </c>
      <c r="BO212" s="21">
        <v>0.09</v>
      </c>
      <c r="BP212" s="21">
        <v>0</v>
      </c>
      <c r="BQ212" s="21">
        <v>0.1</v>
      </c>
      <c r="BR212" s="21">
        <v>0.25</v>
      </c>
      <c r="BS212" s="21">
        <v>5.16</v>
      </c>
      <c r="BT212" s="21">
        <v>0</v>
      </c>
      <c r="BU212" s="21">
        <v>0</v>
      </c>
      <c r="BV212" s="21">
        <v>9.06</v>
      </c>
      <c r="BW212" s="21">
        <v>0.04</v>
      </c>
      <c r="BX212" s="21">
        <v>0</v>
      </c>
      <c r="BY212" s="21">
        <v>0</v>
      </c>
      <c r="BZ212" s="21">
        <v>0</v>
      </c>
      <c r="CA212" s="21">
        <v>0</v>
      </c>
      <c r="CB212" s="21">
        <v>865.84</v>
      </c>
      <c r="CD212" s="21">
        <v>464.48</v>
      </c>
      <c r="CF212" s="21">
        <v>0</v>
      </c>
      <c r="CG212" s="21">
        <v>0</v>
      </c>
      <c r="CH212" s="21">
        <v>0</v>
      </c>
      <c r="CI212" s="21">
        <v>0</v>
      </c>
      <c r="CJ212" s="21">
        <v>0</v>
      </c>
      <c r="CK212" s="21">
        <v>0</v>
      </c>
      <c r="CL212" s="21">
        <v>0</v>
      </c>
      <c r="CM212" s="21">
        <v>0</v>
      </c>
      <c r="CN212" s="21">
        <v>0</v>
      </c>
      <c r="CO212" s="21">
        <v>10</v>
      </c>
      <c r="CP212" s="21">
        <v>0.73</v>
      </c>
    </row>
    <row r="213" spans="1:94">
      <c r="B213" s="16" t="s">
        <v>164</v>
      </c>
    </row>
    <row r="214" spans="1:94">
      <c r="B214" s="16" t="s">
        <v>91</v>
      </c>
    </row>
    <row r="215" spans="1:94" s="19" customFormat="1" ht="47.25">
      <c r="A215" s="19" t="str">
        <f>"6/1"</f>
        <v>6/1</v>
      </c>
      <c r="B215" s="20" t="s">
        <v>133</v>
      </c>
      <c r="C215" s="19" t="str">
        <f>"100"</f>
        <v>100</v>
      </c>
      <c r="D215" s="19">
        <v>1.53</v>
      </c>
      <c r="E215" s="19">
        <v>0</v>
      </c>
      <c r="F215" s="19">
        <v>5.96</v>
      </c>
      <c r="G215" s="19">
        <v>5.96</v>
      </c>
      <c r="H215" s="19">
        <v>9.32</v>
      </c>
      <c r="I215" s="43">
        <v>92.691829999999996</v>
      </c>
      <c r="J215" s="19">
        <v>0.75</v>
      </c>
      <c r="K215" s="19">
        <v>3.9</v>
      </c>
      <c r="L215" s="19">
        <v>0</v>
      </c>
      <c r="M215" s="19">
        <v>0</v>
      </c>
      <c r="N215" s="19">
        <v>7.37</v>
      </c>
      <c r="O215" s="19">
        <v>0.1</v>
      </c>
      <c r="P215" s="19">
        <v>1.85</v>
      </c>
      <c r="Q215" s="19">
        <v>0</v>
      </c>
      <c r="R215" s="19">
        <v>0</v>
      </c>
      <c r="S215" s="19">
        <v>0.27</v>
      </c>
      <c r="T215" s="19">
        <v>1.1599999999999999</v>
      </c>
      <c r="U215" s="19">
        <v>202.56</v>
      </c>
      <c r="V215" s="19">
        <v>251.99</v>
      </c>
      <c r="W215" s="19">
        <v>41.41</v>
      </c>
      <c r="X215" s="19">
        <v>17.829999999999998</v>
      </c>
      <c r="Y215" s="19">
        <v>31.89</v>
      </c>
      <c r="Z215" s="19">
        <v>0.56999999999999995</v>
      </c>
      <c r="AA215" s="19">
        <v>0</v>
      </c>
      <c r="AB215" s="19">
        <v>1896.3</v>
      </c>
      <c r="AC215" s="19">
        <v>322.25</v>
      </c>
      <c r="AD215" s="19">
        <v>2.78</v>
      </c>
      <c r="AE215" s="19">
        <v>0.03</v>
      </c>
      <c r="AF215" s="19">
        <v>0.04</v>
      </c>
      <c r="AG215" s="19">
        <v>0.67</v>
      </c>
      <c r="AH215" s="19">
        <v>0.85</v>
      </c>
      <c r="AI215" s="19">
        <v>33.86</v>
      </c>
      <c r="AJ215" s="19">
        <v>0</v>
      </c>
      <c r="AK215" s="19">
        <v>0</v>
      </c>
      <c r="AL215" s="19">
        <v>0</v>
      </c>
      <c r="AM215" s="19">
        <v>53.94</v>
      </c>
      <c r="AN215" s="19">
        <v>50.79</v>
      </c>
      <c r="AO215" s="19">
        <v>17.579999999999998</v>
      </c>
      <c r="AP215" s="19">
        <v>38.090000000000003</v>
      </c>
      <c r="AQ215" s="19">
        <v>8.6</v>
      </c>
      <c r="AR215" s="19">
        <v>46.02</v>
      </c>
      <c r="AS215" s="19">
        <v>59.71</v>
      </c>
      <c r="AT215" s="19">
        <v>68.900000000000006</v>
      </c>
      <c r="AU215" s="19">
        <v>147.59</v>
      </c>
      <c r="AV215" s="19">
        <v>22.78</v>
      </c>
      <c r="AW215" s="19">
        <v>39.090000000000003</v>
      </c>
      <c r="AX215" s="19">
        <v>238.97</v>
      </c>
      <c r="AY215" s="19">
        <v>0</v>
      </c>
      <c r="AZ215" s="19">
        <v>48.07</v>
      </c>
      <c r="BA215" s="19">
        <v>48.54</v>
      </c>
      <c r="BB215" s="19">
        <v>39.57</v>
      </c>
      <c r="BC215" s="19">
        <v>16.579999999999998</v>
      </c>
      <c r="BD215" s="19">
        <v>0</v>
      </c>
      <c r="BE215" s="19">
        <v>0</v>
      </c>
      <c r="BF215" s="19">
        <v>0</v>
      </c>
      <c r="BG215" s="19">
        <v>0</v>
      </c>
      <c r="BH215" s="19">
        <v>0</v>
      </c>
      <c r="BI215" s="19">
        <v>0</v>
      </c>
      <c r="BJ215" s="19">
        <v>0</v>
      </c>
      <c r="BK215" s="19">
        <v>0.36</v>
      </c>
      <c r="BL215" s="19">
        <v>0</v>
      </c>
      <c r="BM215" s="19">
        <v>0.24</v>
      </c>
      <c r="BN215" s="19">
        <v>0.02</v>
      </c>
      <c r="BO215" s="19">
        <v>0.04</v>
      </c>
      <c r="BP215" s="19">
        <v>0</v>
      </c>
      <c r="BQ215" s="19">
        <v>0</v>
      </c>
      <c r="BR215" s="19">
        <v>0</v>
      </c>
      <c r="BS215" s="19">
        <v>1.39</v>
      </c>
      <c r="BT215" s="19">
        <v>0</v>
      </c>
      <c r="BU215" s="19">
        <v>0</v>
      </c>
      <c r="BV215" s="19">
        <v>3.47</v>
      </c>
      <c r="BW215" s="19">
        <v>0</v>
      </c>
      <c r="BX215" s="19">
        <v>0</v>
      </c>
      <c r="BY215" s="19">
        <v>0</v>
      </c>
      <c r="BZ215" s="19">
        <v>0</v>
      </c>
      <c r="CA215" s="19">
        <v>0</v>
      </c>
      <c r="CB215" s="19">
        <v>81.89</v>
      </c>
      <c r="CD215" s="19">
        <v>316.05</v>
      </c>
      <c r="CF215" s="19">
        <v>0</v>
      </c>
      <c r="CG215" s="19">
        <v>0</v>
      </c>
      <c r="CH215" s="19">
        <v>0</v>
      </c>
      <c r="CI215" s="19">
        <v>0</v>
      </c>
      <c r="CJ215" s="19">
        <v>0</v>
      </c>
      <c r="CK215" s="19">
        <v>0</v>
      </c>
      <c r="CL215" s="19">
        <v>0</v>
      </c>
      <c r="CM215" s="19">
        <v>0</v>
      </c>
      <c r="CN215" s="19">
        <v>0</v>
      </c>
      <c r="CO215" s="19">
        <v>3</v>
      </c>
      <c r="CP215" s="19">
        <v>0.5</v>
      </c>
    </row>
    <row r="216" spans="1:94" s="19" customFormat="1" ht="31.5">
      <c r="A216" s="19" t="str">
        <f>"39/2"</f>
        <v>39/2</v>
      </c>
      <c r="B216" s="20" t="s">
        <v>183</v>
      </c>
      <c r="C216" s="19" t="str">
        <f>"265"</f>
        <v>265</v>
      </c>
      <c r="D216" s="19">
        <v>5.29</v>
      </c>
      <c r="E216" s="19">
        <v>3.77</v>
      </c>
      <c r="F216" s="19">
        <v>8.5299999999999994</v>
      </c>
      <c r="G216" s="19">
        <v>5.18</v>
      </c>
      <c r="H216" s="19">
        <v>14.75</v>
      </c>
      <c r="I216" s="43">
        <v>141.94</v>
      </c>
      <c r="J216" s="19">
        <v>0.7</v>
      </c>
      <c r="K216" s="19">
        <v>3.25</v>
      </c>
      <c r="L216" s="19">
        <v>0</v>
      </c>
      <c r="M216" s="19">
        <v>0</v>
      </c>
      <c r="N216" s="19">
        <v>2.5499999999999998</v>
      </c>
      <c r="O216" s="19">
        <v>7.35</v>
      </c>
      <c r="P216" s="19">
        <v>1.85</v>
      </c>
      <c r="Q216" s="19">
        <v>0</v>
      </c>
      <c r="R216" s="19">
        <v>0</v>
      </c>
      <c r="S216" s="19">
        <v>0.17</v>
      </c>
      <c r="T216" s="19">
        <v>1.4</v>
      </c>
      <c r="U216" s="19">
        <v>197.17</v>
      </c>
      <c r="V216" s="19">
        <v>371.79</v>
      </c>
      <c r="W216" s="19">
        <v>28.04</v>
      </c>
      <c r="X216" s="19">
        <v>24.51</v>
      </c>
      <c r="Y216" s="19">
        <v>76.33</v>
      </c>
      <c r="Z216" s="19">
        <v>1.1100000000000001</v>
      </c>
      <c r="AA216" s="19">
        <v>8.69</v>
      </c>
      <c r="AB216" s="19">
        <v>1269</v>
      </c>
      <c r="AC216" s="19">
        <v>249.8</v>
      </c>
      <c r="AD216" s="19">
        <v>2.38</v>
      </c>
      <c r="AE216" s="19">
        <v>0.09</v>
      </c>
      <c r="AF216" s="19">
        <v>0.08</v>
      </c>
      <c r="AG216" s="19">
        <v>0.75</v>
      </c>
      <c r="AH216" s="19">
        <v>1.25</v>
      </c>
      <c r="AI216" s="19">
        <v>6.37</v>
      </c>
      <c r="AJ216" s="19">
        <v>0</v>
      </c>
      <c r="AK216" s="19">
        <v>0</v>
      </c>
      <c r="AL216" s="19">
        <v>0</v>
      </c>
      <c r="AM216" s="19">
        <v>29.25</v>
      </c>
      <c r="AN216" s="19">
        <v>33.5</v>
      </c>
      <c r="AO216" s="19">
        <v>5.87</v>
      </c>
      <c r="AP216" s="19">
        <v>23.05</v>
      </c>
      <c r="AQ216" s="19">
        <v>10.66</v>
      </c>
      <c r="AR216" s="19">
        <v>23.43</v>
      </c>
      <c r="AS216" s="19">
        <v>33.6</v>
      </c>
      <c r="AT216" s="19">
        <v>82.84</v>
      </c>
      <c r="AU216" s="19">
        <v>48.86</v>
      </c>
      <c r="AV216" s="19">
        <v>8.39</v>
      </c>
      <c r="AW216" s="19">
        <v>23.22</v>
      </c>
      <c r="AX216" s="19">
        <v>133.15</v>
      </c>
      <c r="AY216" s="19">
        <v>0</v>
      </c>
      <c r="AZ216" s="19">
        <v>17.940000000000001</v>
      </c>
      <c r="BA216" s="19">
        <v>16.79</v>
      </c>
      <c r="BB216" s="19">
        <v>16.64</v>
      </c>
      <c r="BC216" s="19">
        <v>7.67</v>
      </c>
      <c r="BD216" s="19">
        <v>0</v>
      </c>
      <c r="BE216" s="19">
        <v>0</v>
      </c>
      <c r="BF216" s="19">
        <v>0</v>
      </c>
      <c r="BG216" s="19">
        <v>0</v>
      </c>
      <c r="BH216" s="19">
        <v>0</v>
      </c>
      <c r="BI216" s="19">
        <v>0</v>
      </c>
      <c r="BJ216" s="19">
        <v>0</v>
      </c>
      <c r="BK216" s="19">
        <v>0.34</v>
      </c>
      <c r="BL216" s="19">
        <v>0</v>
      </c>
      <c r="BM216" s="19">
        <v>0.21</v>
      </c>
      <c r="BN216" s="19">
        <v>0.01</v>
      </c>
      <c r="BO216" s="19">
        <v>0.03</v>
      </c>
      <c r="BP216" s="19">
        <v>0</v>
      </c>
      <c r="BQ216" s="19">
        <v>0</v>
      </c>
      <c r="BR216" s="19">
        <v>0</v>
      </c>
      <c r="BS216" s="19">
        <v>1.24</v>
      </c>
      <c r="BT216" s="19">
        <v>0</v>
      </c>
      <c r="BU216" s="19">
        <v>0</v>
      </c>
      <c r="BV216" s="19">
        <v>2.94</v>
      </c>
      <c r="BW216" s="19">
        <v>0</v>
      </c>
      <c r="BX216" s="19">
        <v>0</v>
      </c>
      <c r="BY216" s="19">
        <v>0</v>
      </c>
      <c r="BZ216" s="19">
        <v>0</v>
      </c>
      <c r="CA216" s="19">
        <v>0</v>
      </c>
      <c r="CB216" s="19">
        <v>263.08999999999997</v>
      </c>
      <c r="CD216" s="19">
        <v>211.5</v>
      </c>
      <c r="CF216" s="19">
        <v>0</v>
      </c>
      <c r="CG216" s="19">
        <v>0</v>
      </c>
      <c r="CH216" s="19">
        <v>0</v>
      </c>
      <c r="CI216" s="19">
        <v>0</v>
      </c>
      <c r="CJ216" s="19">
        <v>0</v>
      </c>
      <c r="CK216" s="19">
        <v>0</v>
      </c>
      <c r="CL216" s="19">
        <v>0</v>
      </c>
      <c r="CM216" s="19">
        <v>0</v>
      </c>
      <c r="CN216" s="19">
        <v>0</v>
      </c>
      <c r="CO216" s="19">
        <v>0</v>
      </c>
      <c r="CP216" s="19">
        <v>0.5</v>
      </c>
    </row>
    <row r="217" spans="1:94" s="19" customFormat="1">
      <c r="A217" s="19" t="str">
        <f>"32/3"</f>
        <v>32/3</v>
      </c>
      <c r="B217" s="20" t="s">
        <v>165</v>
      </c>
      <c r="C217" s="19" t="str">
        <f>"180"</f>
        <v>180</v>
      </c>
      <c r="D217" s="19">
        <v>4.17</v>
      </c>
      <c r="E217" s="19">
        <v>0</v>
      </c>
      <c r="F217" s="19">
        <v>6.63</v>
      </c>
      <c r="G217" s="19">
        <v>6.63</v>
      </c>
      <c r="H217" s="19">
        <v>39.76</v>
      </c>
      <c r="I217" s="43">
        <v>184.00042322499999</v>
      </c>
      <c r="J217" s="19">
        <v>0.87</v>
      </c>
      <c r="K217" s="19">
        <v>4.0599999999999996</v>
      </c>
      <c r="L217" s="19">
        <v>0</v>
      </c>
      <c r="M217" s="19">
        <v>0</v>
      </c>
      <c r="N217" s="19">
        <v>10.25</v>
      </c>
      <c r="O217" s="19">
        <v>14.09</v>
      </c>
      <c r="P217" s="19">
        <v>4.5599999999999996</v>
      </c>
      <c r="Q217" s="19">
        <v>0</v>
      </c>
      <c r="R217" s="19">
        <v>0</v>
      </c>
      <c r="S217" s="19">
        <v>0.59</v>
      </c>
      <c r="T217" s="19">
        <v>2.9</v>
      </c>
      <c r="U217" s="19">
        <v>267.31</v>
      </c>
      <c r="V217" s="19">
        <v>804.44</v>
      </c>
      <c r="W217" s="19">
        <v>61.26</v>
      </c>
      <c r="X217" s="19">
        <v>57.13</v>
      </c>
      <c r="Y217" s="19">
        <v>113.27</v>
      </c>
      <c r="Z217" s="19">
        <v>1.77</v>
      </c>
      <c r="AA217" s="19">
        <v>0</v>
      </c>
      <c r="AB217" s="19">
        <v>8353.1299999999992</v>
      </c>
      <c r="AC217" s="19">
        <v>1578.94</v>
      </c>
      <c r="AD217" s="19">
        <v>3.3</v>
      </c>
      <c r="AE217" s="19">
        <v>0.15</v>
      </c>
      <c r="AF217" s="19">
        <v>0.12</v>
      </c>
      <c r="AG217" s="19">
        <v>1.91</v>
      </c>
      <c r="AH217" s="19">
        <v>3</v>
      </c>
      <c r="AI217" s="19">
        <v>17.690000000000001</v>
      </c>
      <c r="AJ217" s="19">
        <v>0</v>
      </c>
      <c r="AK217" s="19">
        <v>0</v>
      </c>
      <c r="AL217" s="19">
        <v>0</v>
      </c>
      <c r="AM217" s="19">
        <v>134.03</v>
      </c>
      <c r="AN217" s="19">
        <v>115.89</v>
      </c>
      <c r="AO217" s="19">
        <v>31.17</v>
      </c>
      <c r="AP217" s="19">
        <v>89.7</v>
      </c>
      <c r="AQ217" s="19">
        <v>30.58</v>
      </c>
      <c r="AR217" s="19">
        <v>101.93</v>
      </c>
      <c r="AS217" s="19">
        <v>129.76</v>
      </c>
      <c r="AT217" s="19">
        <v>215</v>
      </c>
      <c r="AU217" s="19">
        <v>256.02999999999997</v>
      </c>
      <c r="AV217" s="19">
        <v>42.87</v>
      </c>
      <c r="AW217" s="19">
        <v>90.58</v>
      </c>
      <c r="AX217" s="19">
        <v>601.51</v>
      </c>
      <c r="AY217" s="19">
        <v>0</v>
      </c>
      <c r="AZ217" s="19">
        <v>110.8</v>
      </c>
      <c r="BA217" s="19">
        <v>93.79</v>
      </c>
      <c r="BB217" s="19">
        <v>71.23</v>
      </c>
      <c r="BC217" s="19">
        <v>36.58</v>
      </c>
      <c r="BD217" s="19">
        <v>0</v>
      </c>
      <c r="BE217" s="19">
        <v>0</v>
      </c>
      <c r="BF217" s="19">
        <v>0</v>
      </c>
      <c r="BG217" s="19">
        <v>0</v>
      </c>
      <c r="BH217" s="19">
        <v>0</v>
      </c>
      <c r="BI217" s="19">
        <v>0</v>
      </c>
      <c r="BJ217" s="19">
        <v>0</v>
      </c>
      <c r="BK217" s="19">
        <v>0.44</v>
      </c>
      <c r="BL217" s="19">
        <v>0</v>
      </c>
      <c r="BM217" s="19">
        <v>0.26</v>
      </c>
      <c r="BN217" s="19">
        <v>0.02</v>
      </c>
      <c r="BO217" s="19">
        <v>0.04</v>
      </c>
      <c r="BP217" s="19">
        <v>0</v>
      </c>
      <c r="BQ217" s="19">
        <v>0</v>
      </c>
      <c r="BR217" s="19">
        <v>0</v>
      </c>
      <c r="BS217" s="19">
        <v>1.58</v>
      </c>
      <c r="BT217" s="19">
        <v>0</v>
      </c>
      <c r="BU217" s="19">
        <v>0</v>
      </c>
      <c r="BV217" s="19">
        <v>3.69</v>
      </c>
      <c r="BW217" s="19">
        <v>0</v>
      </c>
      <c r="BX217" s="19">
        <v>0</v>
      </c>
      <c r="BY217" s="19">
        <v>0</v>
      </c>
      <c r="BZ217" s="19">
        <v>0</v>
      </c>
      <c r="CA217" s="19">
        <v>0</v>
      </c>
      <c r="CB217" s="19">
        <v>273.25</v>
      </c>
      <c r="CD217" s="19">
        <v>1392.19</v>
      </c>
      <c r="CF217" s="19">
        <v>0</v>
      </c>
      <c r="CG217" s="19">
        <v>0</v>
      </c>
      <c r="CH217" s="19">
        <v>0</v>
      </c>
      <c r="CI217" s="19">
        <v>0</v>
      </c>
      <c r="CJ217" s="19">
        <v>0</v>
      </c>
      <c r="CK217" s="19">
        <v>0</v>
      </c>
      <c r="CL217" s="19">
        <v>0</v>
      </c>
      <c r="CM217" s="19">
        <v>0</v>
      </c>
      <c r="CN217" s="19">
        <v>0</v>
      </c>
      <c r="CO217" s="19">
        <v>0</v>
      </c>
      <c r="CP217" s="19">
        <v>0.63</v>
      </c>
    </row>
    <row r="218" spans="1:94" s="19" customFormat="1" ht="31.5">
      <c r="A218" s="19" t="str">
        <f>"7/8"</f>
        <v>7/8</v>
      </c>
      <c r="B218" s="20" t="s">
        <v>143</v>
      </c>
      <c r="C218" s="19" t="str">
        <f>"100"</f>
        <v>100</v>
      </c>
      <c r="D218" s="19">
        <v>13.11</v>
      </c>
      <c r="E218" s="19">
        <v>12.28</v>
      </c>
      <c r="F218" s="19">
        <v>34.08</v>
      </c>
      <c r="G218" s="19">
        <v>0.01</v>
      </c>
      <c r="H218" s="19">
        <v>14.31</v>
      </c>
      <c r="I218" s="43">
        <v>370.38775000000004</v>
      </c>
      <c r="J218" s="19">
        <v>12.8</v>
      </c>
      <c r="K218" s="19">
        <v>0.11</v>
      </c>
      <c r="L218" s="19">
        <v>0</v>
      </c>
      <c r="M218" s="19">
        <v>0</v>
      </c>
      <c r="N218" s="19">
        <v>2.82</v>
      </c>
      <c r="O218" s="19">
        <v>0.01</v>
      </c>
      <c r="P218" s="19">
        <v>0.15</v>
      </c>
      <c r="Q218" s="19">
        <v>0</v>
      </c>
      <c r="R218" s="19">
        <v>0</v>
      </c>
      <c r="S218" s="19">
        <v>0.06</v>
      </c>
      <c r="T218" s="19">
        <v>1.81</v>
      </c>
      <c r="U218" s="19">
        <v>298.57</v>
      </c>
      <c r="V218" s="19">
        <v>295.74</v>
      </c>
      <c r="W218" s="19">
        <v>67.12</v>
      </c>
      <c r="X218" s="19">
        <v>25.69</v>
      </c>
      <c r="Y218" s="19">
        <v>172.02</v>
      </c>
      <c r="Z218" s="19">
        <v>1.4</v>
      </c>
      <c r="AA218" s="19">
        <v>25.5</v>
      </c>
      <c r="AB218" s="19">
        <v>17</v>
      </c>
      <c r="AC218" s="19">
        <v>33.5</v>
      </c>
      <c r="AD218" s="19">
        <v>0.38</v>
      </c>
      <c r="AE218" s="19">
        <v>0.31</v>
      </c>
      <c r="AF218" s="19">
        <v>0.16</v>
      </c>
      <c r="AG218" s="19">
        <v>1.82</v>
      </c>
      <c r="AH218" s="19">
        <v>5.08</v>
      </c>
      <c r="AI218" s="19">
        <v>0.35</v>
      </c>
      <c r="AJ218" s="19">
        <v>0</v>
      </c>
      <c r="AK218" s="19">
        <v>710.98</v>
      </c>
      <c r="AL218" s="19">
        <v>616.5</v>
      </c>
      <c r="AM218" s="19">
        <v>950.95</v>
      </c>
      <c r="AN218" s="19">
        <v>1049.23</v>
      </c>
      <c r="AO218" s="19">
        <v>295.88</v>
      </c>
      <c r="AP218" s="19">
        <v>561.02</v>
      </c>
      <c r="AQ218" s="19">
        <v>167.63</v>
      </c>
      <c r="AR218" s="19">
        <v>512.15</v>
      </c>
      <c r="AS218" s="19">
        <v>589.19000000000005</v>
      </c>
      <c r="AT218" s="19">
        <v>669.28</v>
      </c>
      <c r="AU218" s="19">
        <v>1007.43</v>
      </c>
      <c r="AV218" s="19">
        <v>438.67</v>
      </c>
      <c r="AW218" s="19">
        <v>529.34</v>
      </c>
      <c r="AX218" s="19">
        <v>1696.99</v>
      </c>
      <c r="AY218" s="19">
        <v>129.19999999999999</v>
      </c>
      <c r="AZ218" s="19">
        <v>496.28</v>
      </c>
      <c r="BA218" s="19">
        <v>466.93</v>
      </c>
      <c r="BB218" s="19">
        <v>484.6</v>
      </c>
      <c r="BC218" s="19">
        <v>151.91</v>
      </c>
      <c r="BD218" s="19">
        <v>0.13</v>
      </c>
      <c r="BE218" s="19">
        <v>0.06</v>
      </c>
      <c r="BF218" s="19">
        <v>0.03</v>
      </c>
      <c r="BG218" s="19">
        <v>7.0000000000000007E-2</v>
      </c>
      <c r="BH218" s="19">
        <v>0.08</v>
      </c>
      <c r="BI218" s="19">
        <v>0.38</v>
      </c>
      <c r="BJ218" s="19">
        <v>0</v>
      </c>
      <c r="BK218" s="19">
        <v>1.05</v>
      </c>
      <c r="BL218" s="19">
        <v>0</v>
      </c>
      <c r="BM218" s="19">
        <v>0.32</v>
      </c>
      <c r="BN218" s="19">
        <v>0</v>
      </c>
      <c r="BO218" s="19">
        <v>0</v>
      </c>
      <c r="BP218" s="19">
        <v>0</v>
      </c>
      <c r="BQ218" s="19">
        <v>7.0000000000000007E-2</v>
      </c>
      <c r="BR218" s="19">
        <v>0.11</v>
      </c>
      <c r="BS218" s="19">
        <v>0.86</v>
      </c>
      <c r="BT218" s="19">
        <v>0</v>
      </c>
      <c r="BU218" s="19">
        <v>0</v>
      </c>
      <c r="BV218" s="19">
        <v>0.05</v>
      </c>
      <c r="BW218" s="19">
        <v>0</v>
      </c>
      <c r="BX218" s="19">
        <v>0</v>
      </c>
      <c r="BY218" s="19">
        <v>0</v>
      </c>
      <c r="BZ218" s="19">
        <v>0</v>
      </c>
      <c r="CA218" s="19">
        <v>0</v>
      </c>
      <c r="CB218" s="19">
        <v>90.95</v>
      </c>
      <c r="CD218" s="19">
        <v>28.33</v>
      </c>
      <c r="CF218" s="19">
        <v>0</v>
      </c>
      <c r="CG218" s="19">
        <v>0</v>
      </c>
      <c r="CH218" s="19">
        <v>0</v>
      </c>
      <c r="CI218" s="19">
        <v>0</v>
      </c>
      <c r="CJ218" s="19">
        <v>0</v>
      </c>
      <c r="CK218" s="19">
        <v>0</v>
      </c>
      <c r="CL218" s="19">
        <v>0</v>
      </c>
      <c r="CM218" s="19">
        <v>0</v>
      </c>
      <c r="CN218" s="19">
        <v>0</v>
      </c>
      <c r="CO218" s="19">
        <v>0</v>
      </c>
      <c r="CP218" s="19">
        <v>0.6</v>
      </c>
    </row>
    <row r="219" spans="1:94" s="19" customFormat="1">
      <c r="A219" s="19" t="str">
        <f>"20"</f>
        <v>20</v>
      </c>
      <c r="B219" s="20" t="s">
        <v>105</v>
      </c>
      <c r="C219" s="19" t="str">
        <f>"200"</f>
        <v>200</v>
      </c>
      <c r="D219" s="19">
        <v>0</v>
      </c>
      <c r="E219" s="19">
        <v>0</v>
      </c>
      <c r="F219" s="19">
        <v>0</v>
      </c>
      <c r="G219" s="19">
        <v>0</v>
      </c>
      <c r="H219" s="19">
        <v>6.77</v>
      </c>
      <c r="I219" s="43">
        <v>29.9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6.77</v>
      </c>
      <c r="P219" s="19">
        <v>0</v>
      </c>
      <c r="Q219" s="19">
        <v>0</v>
      </c>
      <c r="R219" s="19">
        <v>0</v>
      </c>
      <c r="S219" s="19">
        <v>0</v>
      </c>
      <c r="T219" s="19">
        <v>0</v>
      </c>
      <c r="U219" s="19">
        <v>7.92</v>
      </c>
      <c r="V219" s="19">
        <v>0</v>
      </c>
      <c r="W219" s="19">
        <v>0.08</v>
      </c>
      <c r="X219" s="19">
        <v>0</v>
      </c>
      <c r="Y219" s="19">
        <v>0</v>
      </c>
      <c r="Z219" s="19">
        <v>0.01</v>
      </c>
      <c r="AA219" s="19">
        <v>0</v>
      </c>
      <c r="AB219" s="19">
        <v>0</v>
      </c>
      <c r="AC219" s="19">
        <v>0</v>
      </c>
      <c r="AD219" s="19">
        <v>0</v>
      </c>
      <c r="AE219" s="19">
        <v>0</v>
      </c>
      <c r="AF219" s="19">
        <v>0</v>
      </c>
      <c r="AG219" s="19">
        <v>0</v>
      </c>
      <c r="AH219" s="19">
        <v>0</v>
      </c>
      <c r="AI219" s="19">
        <v>0</v>
      </c>
      <c r="AJ219" s="19">
        <v>0</v>
      </c>
      <c r="AK219" s="19">
        <v>0</v>
      </c>
      <c r="AL219" s="19">
        <v>0</v>
      </c>
      <c r="AM219" s="19">
        <v>0</v>
      </c>
      <c r="AN219" s="19">
        <v>0</v>
      </c>
      <c r="AO219" s="19">
        <v>0</v>
      </c>
      <c r="AP219" s="19">
        <v>0</v>
      </c>
      <c r="AQ219" s="19">
        <v>0</v>
      </c>
      <c r="AR219" s="19">
        <v>0</v>
      </c>
      <c r="AS219" s="19">
        <v>0</v>
      </c>
      <c r="AT219" s="19">
        <v>0</v>
      </c>
      <c r="AU219" s="19">
        <v>0</v>
      </c>
      <c r="AV219" s="19">
        <v>0</v>
      </c>
      <c r="AW219" s="19">
        <v>0</v>
      </c>
      <c r="AX219" s="19">
        <v>0</v>
      </c>
      <c r="AY219" s="19">
        <v>0</v>
      </c>
      <c r="AZ219" s="19">
        <v>0</v>
      </c>
      <c r="BA219" s="19">
        <v>0</v>
      </c>
      <c r="BB219" s="19">
        <v>0</v>
      </c>
      <c r="BC219" s="19">
        <v>0</v>
      </c>
      <c r="BD219" s="19">
        <v>0</v>
      </c>
      <c r="BE219" s="19">
        <v>0</v>
      </c>
      <c r="BF219" s="19">
        <v>0</v>
      </c>
      <c r="BG219" s="19">
        <v>0</v>
      </c>
      <c r="BH219" s="19">
        <v>0</v>
      </c>
      <c r="BI219" s="19">
        <v>0</v>
      </c>
      <c r="BJ219" s="19">
        <v>0</v>
      </c>
      <c r="BK219" s="19">
        <v>0</v>
      </c>
      <c r="BL219" s="19">
        <v>0</v>
      </c>
      <c r="BM219" s="19">
        <v>0</v>
      </c>
      <c r="BN219" s="19">
        <v>0</v>
      </c>
      <c r="BO219" s="19">
        <v>0</v>
      </c>
      <c r="BP219" s="19">
        <v>0</v>
      </c>
      <c r="BQ219" s="19">
        <v>0</v>
      </c>
      <c r="BR219" s="19">
        <v>0</v>
      </c>
      <c r="BS219" s="19">
        <v>0</v>
      </c>
      <c r="BT219" s="19">
        <v>0</v>
      </c>
      <c r="BU219" s="19">
        <v>0</v>
      </c>
      <c r="BV219" s="19">
        <v>0</v>
      </c>
      <c r="BW219" s="19">
        <v>0</v>
      </c>
      <c r="BX219" s="19">
        <v>0</v>
      </c>
      <c r="BY219" s="19">
        <v>0</v>
      </c>
      <c r="BZ219" s="19">
        <v>0</v>
      </c>
      <c r="CA219" s="19">
        <v>0</v>
      </c>
      <c r="CB219" s="19">
        <v>223.41</v>
      </c>
      <c r="CD219" s="19">
        <v>0</v>
      </c>
      <c r="CF219" s="19">
        <v>0</v>
      </c>
      <c r="CG219" s="19">
        <v>0</v>
      </c>
      <c r="CH219" s="19">
        <v>0</v>
      </c>
      <c r="CI219" s="19">
        <v>0</v>
      </c>
      <c r="CJ219" s="19">
        <v>0</v>
      </c>
      <c r="CK219" s="19">
        <v>0</v>
      </c>
      <c r="CL219" s="19">
        <v>0</v>
      </c>
      <c r="CM219" s="19">
        <v>0</v>
      </c>
      <c r="CN219" s="19">
        <v>0</v>
      </c>
      <c r="CO219" s="19">
        <v>0</v>
      </c>
      <c r="CP219" s="19">
        <v>0</v>
      </c>
    </row>
    <row r="220" spans="1:94" s="19" customFormat="1">
      <c r="A220" s="19" t="str">
        <f>"-"</f>
        <v>-</v>
      </c>
      <c r="B220" s="20" t="s">
        <v>97</v>
      </c>
      <c r="C220" s="19" t="str">
        <f>"50"</f>
        <v>50</v>
      </c>
      <c r="D220" s="19">
        <v>3.3</v>
      </c>
      <c r="E220" s="19">
        <v>0</v>
      </c>
      <c r="F220" s="19">
        <v>0.6</v>
      </c>
      <c r="G220" s="19">
        <v>0.6</v>
      </c>
      <c r="H220" s="19">
        <v>20.85</v>
      </c>
      <c r="I220" s="43">
        <v>96.69</v>
      </c>
      <c r="J220" s="19">
        <v>0.1</v>
      </c>
      <c r="K220" s="19">
        <v>0</v>
      </c>
      <c r="L220" s="19">
        <v>0</v>
      </c>
      <c r="M220" s="19">
        <v>0</v>
      </c>
      <c r="N220" s="19">
        <v>0.6</v>
      </c>
      <c r="O220" s="19">
        <v>16.100000000000001</v>
      </c>
      <c r="P220" s="19">
        <v>4.1500000000000004</v>
      </c>
      <c r="Q220" s="19">
        <v>0</v>
      </c>
      <c r="R220" s="19">
        <v>0</v>
      </c>
      <c r="S220" s="19">
        <v>0.5</v>
      </c>
      <c r="T220" s="19">
        <v>1.25</v>
      </c>
      <c r="U220" s="19">
        <v>305</v>
      </c>
      <c r="V220" s="19">
        <v>122.5</v>
      </c>
      <c r="W220" s="19">
        <v>17.5</v>
      </c>
      <c r="X220" s="19">
        <v>23.5</v>
      </c>
      <c r="Y220" s="19">
        <v>79</v>
      </c>
      <c r="Z220" s="19">
        <v>1.95</v>
      </c>
      <c r="AA220" s="19">
        <v>0</v>
      </c>
      <c r="AB220" s="19">
        <v>2.5</v>
      </c>
      <c r="AC220" s="19">
        <v>0.5</v>
      </c>
      <c r="AD220" s="19">
        <v>0.7</v>
      </c>
      <c r="AE220" s="19">
        <v>0.09</v>
      </c>
      <c r="AF220" s="19">
        <v>0.04</v>
      </c>
      <c r="AG220" s="19">
        <v>0.35</v>
      </c>
      <c r="AH220" s="19">
        <v>1</v>
      </c>
      <c r="AI220" s="19">
        <v>0</v>
      </c>
      <c r="AJ220" s="19">
        <v>0</v>
      </c>
      <c r="AK220" s="19">
        <v>0</v>
      </c>
      <c r="AL220" s="19">
        <v>0</v>
      </c>
      <c r="AM220" s="19">
        <v>213.5</v>
      </c>
      <c r="AN220" s="19">
        <v>111.5</v>
      </c>
      <c r="AO220" s="19">
        <v>46.5</v>
      </c>
      <c r="AP220" s="19">
        <v>99</v>
      </c>
      <c r="AQ220" s="19">
        <v>40</v>
      </c>
      <c r="AR220" s="19">
        <v>185.5</v>
      </c>
      <c r="AS220" s="19">
        <v>148.5</v>
      </c>
      <c r="AT220" s="19">
        <v>145.5</v>
      </c>
      <c r="AU220" s="19">
        <v>232</v>
      </c>
      <c r="AV220" s="19">
        <v>62</v>
      </c>
      <c r="AW220" s="19">
        <v>155</v>
      </c>
      <c r="AX220" s="19">
        <v>764.5</v>
      </c>
      <c r="AY220" s="19">
        <v>0</v>
      </c>
      <c r="AZ220" s="19">
        <v>263</v>
      </c>
      <c r="BA220" s="19">
        <v>145.5</v>
      </c>
      <c r="BB220" s="19">
        <v>90</v>
      </c>
      <c r="BC220" s="19">
        <v>65</v>
      </c>
      <c r="BD220" s="19">
        <v>0</v>
      </c>
      <c r="BE220" s="19">
        <v>0</v>
      </c>
      <c r="BF220" s="19">
        <v>0</v>
      </c>
      <c r="BG220" s="19">
        <v>0</v>
      </c>
      <c r="BH220" s="19">
        <v>0</v>
      </c>
      <c r="BI220" s="19">
        <v>0</v>
      </c>
      <c r="BJ220" s="19">
        <v>0</v>
      </c>
      <c r="BK220" s="19">
        <v>7.0000000000000007E-2</v>
      </c>
      <c r="BL220" s="19">
        <v>0</v>
      </c>
      <c r="BM220" s="19">
        <v>0.01</v>
      </c>
      <c r="BN220" s="19">
        <v>0.01</v>
      </c>
      <c r="BO220" s="19">
        <v>0</v>
      </c>
      <c r="BP220" s="19">
        <v>0</v>
      </c>
      <c r="BQ220" s="19">
        <v>0</v>
      </c>
      <c r="BR220" s="19">
        <v>0.01</v>
      </c>
      <c r="BS220" s="19">
        <v>0.06</v>
      </c>
      <c r="BT220" s="19">
        <v>0</v>
      </c>
      <c r="BU220" s="19">
        <v>0</v>
      </c>
      <c r="BV220" s="19">
        <v>0.24</v>
      </c>
      <c r="BW220" s="19">
        <v>0.04</v>
      </c>
      <c r="BX220" s="19">
        <v>0</v>
      </c>
      <c r="BY220" s="19">
        <v>0</v>
      </c>
      <c r="BZ220" s="19">
        <v>0</v>
      </c>
      <c r="CA220" s="19">
        <v>0</v>
      </c>
      <c r="CB220" s="19">
        <v>23.5</v>
      </c>
      <c r="CD220" s="19">
        <v>0.42</v>
      </c>
      <c r="CF220" s="19">
        <v>0</v>
      </c>
      <c r="CG220" s="19">
        <v>0</v>
      </c>
      <c r="CH220" s="19">
        <v>0</v>
      </c>
      <c r="CI220" s="19">
        <v>0</v>
      </c>
      <c r="CJ220" s="19">
        <v>0</v>
      </c>
      <c r="CK220" s="19">
        <v>0</v>
      </c>
      <c r="CL220" s="19">
        <v>0</v>
      </c>
      <c r="CM220" s="19">
        <v>0</v>
      </c>
      <c r="CN220" s="19">
        <v>0</v>
      </c>
      <c r="CO220" s="19">
        <v>0</v>
      </c>
      <c r="CP220" s="19">
        <v>0</v>
      </c>
    </row>
    <row r="221" spans="1:94" s="17" customFormat="1">
      <c r="A221" s="17" t="str">
        <f>"-"</f>
        <v>-</v>
      </c>
      <c r="B221" s="18" t="s">
        <v>98</v>
      </c>
      <c r="C221" s="17" t="str">
        <f>"60"</f>
        <v>60</v>
      </c>
      <c r="D221" s="17">
        <v>3.97</v>
      </c>
      <c r="E221" s="17">
        <v>0</v>
      </c>
      <c r="F221" s="17">
        <v>0.39</v>
      </c>
      <c r="G221" s="17">
        <v>0.39</v>
      </c>
      <c r="H221" s="17">
        <v>28.14</v>
      </c>
      <c r="I221" s="48">
        <v>134.34059999999999</v>
      </c>
      <c r="J221" s="17">
        <v>0</v>
      </c>
      <c r="K221" s="17">
        <v>0</v>
      </c>
      <c r="L221" s="17">
        <v>0</v>
      </c>
      <c r="M221" s="17">
        <v>0</v>
      </c>
      <c r="N221" s="17">
        <v>0.66</v>
      </c>
      <c r="O221" s="17">
        <v>27.36</v>
      </c>
      <c r="P221" s="17">
        <v>0.12</v>
      </c>
      <c r="Q221" s="17">
        <v>0</v>
      </c>
      <c r="R221" s="17">
        <v>0</v>
      </c>
      <c r="S221" s="17">
        <v>0</v>
      </c>
      <c r="T221" s="17">
        <v>1.08</v>
      </c>
      <c r="U221" s="17">
        <v>0</v>
      </c>
      <c r="V221" s="17">
        <v>0</v>
      </c>
      <c r="W221" s="17">
        <v>0</v>
      </c>
      <c r="X221" s="17">
        <v>0</v>
      </c>
      <c r="Y221" s="17">
        <v>0</v>
      </c>
      <c r="Z221" s="17">
        <v>0</v>
      </c>
      <c r="AA221" s="17">
        <v>0</v>
      </c>
      <c r="AB221" s="17">
        <v>0</v>
      </c>
      <c r="AC221" s="17">
        <v>0</v>
      </c>
      <c r="AD221" s="17">
        <v>0</v>
      </c>
      <c r="AE221" s="17">
        <v>0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>
        <v>305.37</v>
      </c>
      <c r="AN221" s="17">
        <v>101.27</v>
      </c>
      <c r="AO221" s="17">
        <v>60.03</v>
      </c>
      <c r="AP221" s="17">
        <v>120.06</v>
      </c>
      <c r="AQ221" s="17">
        <v>45.41</v>
      </c>
      <c r="AR221" s="17">
        <v>217.15</v>
      </c>
      <c r="AS221" s="17">
        <v>134.68</v>
      </c>
      <c r="AT221" s="17">
        <v>187.92</v>
      </c>
      <c r="AU221" s="17">
        <v>155.03</v>
      </c>
      <c r="AV221" s="17">
        <v>81.430000000000007</v>
      </c>
      <c r="AW221" s="17">
        <v>144.07</v>
      </c>
      <c r="AX221" s="17">
        <v>1204.78</v>
      </c>
      <c r="AY221" s="17">
        <v>0</v>
      </c>
      <c r="AZ221" s="17">
        <v>392.54</v>
      </c>
      <c r="BA221" s="17">
        <v>170.69</v>
      </c>
      <c r="BB221" s="17">
        <v>113.27</v>
      </c>
      <c r="BC221" s="17">
        <v>89.78</v>
      </c>
      <c r="BD221" s="17">
        <v>0</v>
      </c>
      <c r="BE221" s="17">
        <v>0</v>
      </c>
      <c r="BF221" s="17">
        <v>0</v>
      </c>
      <c r="BG221" s="17">
        <v>0</v>
      </c>
      <c r="BH221" s="17">
        <v>0</v>
      </c>
      <c r="BI221" s="17">
        <v>0</v>
      </c>
      <c r="BJ221" s="17">
        <v>0</v>
      </c>
      <c r="BK221" s="17">
        <v>0.05</v>
      </c>
      <c r="BL221" s="17">
        <v>0</v>
      </c>
      <c r="BM221" s="17">
        <v>0</v>
      </c>
      <c r="BN221" s="17">
        <v>0</v>
      </c>
      <c r="BO221" s="17">
        <v>0</v>
      </c>
      <c r="BP221" s="17">
        <v>0</v>
      </c>
      <c r="BQ221" s="17">
        <v>0</v>
      </c>
      <c r="BR221" s="17">
        <v>0</v>
      </c>
      <c r="BS221" s="17">
        <v>0.04</v>
      </c>
      <c r="BT221" s="17">
        <v>0</v>
      </c>
      <c r="BU221" s="17">
        <v>0</v>
      </c>
      <c r="BV221" s="17">
        <v>0.17</v>
      </c>
      <c r="BW221" s="17">
        <v>0.01</v>
      </c>
      <c r="BX221" s="17">
        <v>0</v>
      </c>
      <c r="BY221" s="17">
        <v>0</v>
      </c>
      <c r="BZ221" s="17">
        <v>0</v>
      </c>
      <c r="CA221" s="17">
        <v>0</v>
      </c>
      <c r="CB221" s="17">
        <v>23.46</v>
      </c>
      <c r="CD221" s="17">
        <v>0</v>
      </c>
      <c r="CF221" s="17">
        <v>0</v>
      </c>
      <c r="CG221" s="17">
        <v>0</v>
      </c>
      <c r="CH221" s="17">
        <v>0</v>
      </c>
      <c r="CI221" s="17">
        <v>0</v>
      </c>
      <c r="CJ221" s="17">
        <v>0</v>
      </c>
      <c r="CK221" s="17">
        <v>0</v>
      </c>
      <c r="CL221" s="17">
        <v>0</v>
      </c>
      <c r="CM221" s="17">
        <v>0</v>
      </c>
      <c r="CN221" s="17">
        <v>0</v>
      </c>
      <c r="CO221" s="17">
        <v>0</v>
      </c>
      <c r="CP221" s="17">
        <v>0</v>
      </c>
    </row>
    <row r="222" spans="1:94" s="21" customFormat="1">
      <c r="B222" s="22" t="s">
        <v>99</v>
      </c>
      <c r="C222" s="21">
        <v>960</v>
      </c>
      <c r="D222" s="21">
        <v>32.54</v>
      </c>
      <c r="E222" s="21">
        <v>17.309999999999999</v>
      </c>
      <c r="F222" s="21">
        <v>57.32</v>
      </c>
      <c r="G222" s="21">
        <v>18.78</v>
      </c>
      <c r="H222" s="21">
        <f>SUM(H215:H221)</f>
        <v>133.89999999999998</v>
      </c>
      <c r="I222" s="49">
        <f>SUM(I215:I221)</f>
        <v>1049.9506032249999</v>
      </c>
      <c r="J222" s="21">
        <v>16.420000000000002</v>
      </c>
      <c r="K222" s="21">
        <v>11.32</v>
      </c>
      <c r="L222" s="21">
        <v>0</v>
      </c>
      <c r="M222" s="21">
        <v>0</v>
      </c>
      <c r="N222" s="21">
        <v>24.25</v>
      </c>
      <c r="O222" s="21">
        <v>71.78</v>
      </c>
      <c r="P222" s="21">
        <v>12.68</v>
      </c>
      <c r="Q222" s="21">
        <v>0</v>
      </c>
      <c r="R222" s="21">
        <v>0</v>
      </c>
      <c r="S222" s="21">
        <v>1.59</v>
      </c>
      <c r="T222" s="21">
        <v>9.83</v>
      </c>
      <c r="U222" s="21">
        <v>1297.8499999999999</v>
      </c>
      <c r="V222" s="21">
        <v>1893.59</v>
      </c>
      <c r="W222" s="21">
        <v>216.38</v>
      </c>
      <c r="X222" s="21">
        <v>149.72999999999999</v>
      </c>
      <c r="Y222" s="21">
        <v>482.42</v>
      </c>
      <c r="Z222" s="21">
        <v>6.91</v>
      </c>
      <c r="AA222" s="21">
        <v>37.090000000000003</v>
      </c>
      <c r="AB222" s="21">
        <v>11540.13</v>
      </c>
      <c r="AC222" s="21">
        <v>2189.96</v>
      </c>
      <c r="AD222" s="21">
        <v>9.67</v>
      </c>
      <c r="AE222" s="21">
        <v>0.67</v>
      </c>
      <c r="AF222" s="21">
        <v>0.47</v>
      </c>
      <c r="AG222" s="21">
        <v>7.21</v>
      </c>
      <c r="AH222" s="21">
        <v>14.63</v>
      </c>
      <c r="AI222" s="21">
        <v>58.31</v>
      </c>
      <c r="AJ222" s="21">
        <v>0</v>
      </c>
      <c r="AK222" s="21">
        <v>710.98</v>
      </c>
      <c r="AL222" s="21">
        <v>616.5</v>
      </c>
      <c r="AM222" s="21">
        <v>1687.03</v>
      </c>
      <c r="AN222" s="21">
        <v>1462.18</v>
      </c>
      <c r="AO222" s="21">
        <v>457.03</v>
      </c>
      <c r="AP222" s="21">
        <v>930.93</v>
      </c>
      <c r="AQ222" s="21">
        <v>302.89</v>
      </c>
      <c r="AR222" s="21">
        <v>1086.18</v>
      </c>
      <c r="AS222" s="21">
        <v>1095.43</v>
      </c>
      <c r="AT222" s="21">
        <v>1369.44</v>
      </c>
      <c r="AU222" s="21">
        <v>1846.94</v>
      </c>
      <c r="AV222" s="21">
        <v>656.14</v>
      </c>
      <c r="AW222" s="21">
        <v>981.31</v>
      </c>
      <c r="AX222" s="21">
        <v>4639.8999999999996</v>
      </c>
      <c r="AY222" s="21">
        <v>129.19999999999999</v>
      </c>
      <c r="AZ222" s="21">
        <v>1328.63</v>
      </c>
      <c r="BA222" s="21">
        <v>942.24</v>
      </c>
      <c r="BB222" s="21">
        <v>815.32</v>
      </c>
      <c r="BC222" s="21">
        <v>367.52</v>
      </c>
      <c r="BD222" s="21">
        <v>0.13</v>
      </c>
      <c r="BE222" s="21">
        <v>0.06</v>
      </c>
      <c r="BF222" s="21">
        <v>0.03</v>
      </c>
      <c r="BG222" s="21">
        <v>7.0000000000000007E-2</v>
      </c>
      <c r="BH222" s="21">
        <v>0.08</v>
      </c>
      <c r="BI222" s="21">
        <v>0.38</v>
      </c>
      <c r="BJ222" s="21">
        <v>0</v>
      </c>
      <c r="BK222" s="21">
        <v>2.3199999999999998</v>
      </c>
      <c r="BL222" s="21">
        <v>0</v>
      </c>
      <c r="BM222" s="21">
        <v>1.05</v>
      </c>
      <c r="BN222" s="21">
        <v>0.06</v>
      </c>
      <c r="BO222" s="21">
        <v>0.12</v>
      </c>
      <c r="BP222" s="21">
        <v>0</v>
      </c>
      <c r="BQ222" s="21">
        <v>7.0000000000000007E-2</v>
      </c>
      <c r="BR222" s="21">
        <v>0.13</v>
      </c>
      <c r="BS222" s="21">
        <v>5.17</v>
      </c>
      <c r="BT222" s="21">
        <v>0</v>
      </c>
      <c r="BU222" s="21">
        <v>0</v>
      </c>
      <c r="BV222" s="21">
        <v>10.55</v>
      </c>
      <c r="BW222" s="21">
        <v>0.05</v>
      </c>
      <c r="BX222" s="21">
        <v>0</v>
      </c>
      <c r="BY222" s="21">
        <v>0</v>
      </c>
      <c r="BZ222" s="21">
        <v>0</v>
      </c>
      <c r="CA222" s="21">
        <v>0</v>
      </c>
      <c r="CB222" s="21">
        <v>996.82</v>
      </c>
      <c r="CC222" s="21">
        <f>$I$222/$I$223*100</f>
        <v>100.00005745273583</v>
      </c>
      <c r="CD222" s="21">
        <v>1960.45</v>
      </c>
      <c r="CF222" s="21">
        <v>0</v>
      </c>
      <c r="CG222" s="21">
        <v>0</v>
      </c>
      <c r="CH222" s="21">
        <v>0</v>
      </c>
      <c r="CI222" s="21">
        <v>0</v>
      </c>
      <c r="CJ222" s="21">
        <v>0</v>
      </c>
      <c r="CK222" s="21">
        <v>0</v>
      </c>
      <c r="CL222" s="21">
        <v>0</v>
      </c>
      <c r="CM222" s="21">
        <v>0</v>
      </c>
      <c r="CN222" s="21">
        <v>0</v>
      </c>
      <c r="CO222" s="21">
        <v>3</v>
      </c>
      <c r="CP222" s="21">
        <v>2.23</v>
      </c>
    </row>
    <row r="223" spans="1:94" s="21" customFormat="1">
      <c r="B223" s="22" t="s">
        <v>89</v>
      </c>
      <c r="D223" s="21">
        <v>32.54</v>
      </c>
      <c r="E223" s="21">
        <v>17.309999999999999</v>
      </c>
      <c r="F223" s="21">
        <v>57.32</v>
      </c>
      <c r="G223" s="21">
        <v>18.78</v>
      </c>
      <c r="H223" s="21">
        <f>H222</f>
        <v>133.89999999999998</v>
      </c>
      <c r="I223" s="21">
        <v>1049.95</v>
      </c>
      <c r="J223" s="21">
        <v>16.420000000000002</v>
      </c>
      <c r="K223" s="21">
        <v>11.32</v>
      </c>
      <c r="L223" s="21">
        <v>0</v>
      </c>
      <c r="M223" s="21">
        <v>0</v>
      </c>
      <c r="N223" s="21">
        <v>24.25</v>
      </c>
      <c r="O223" s="21">
        <v>71.78</v>
      </c>
      <c r="P223" s="21">
        <v>12.68</v>
      </c>
      <c r="Q223" s="21">
        <v>0</v>
      </c>
      <c r="R223" s="21">
        <v>0</v>
      </c>
      <c r="S223" s="21">
        <v>1.59</v>
      </c>
      <c r="T223" s="21">
        <v>9.83</v>
      </c>
      <c r="U223" s="21">
        <v>1297.8499999999999</v>
      </c>
      <c r="V223" s="21">
        <v>1893.59</v>
      </c>
      <c r="W223" s="21">
        <v>216.38</v>
      </c>
      <c r="X223" s="21">
        <v>149.72999999999999</v>
      </c>
      <c r="Y223" s="21">
        <v>482.42</v>
      </c>
      <c r="Z223" s="21">
        <v>6.91</v>
      </c>
      <c r="AA223" s="21">
        <v>37.090000000000003</v>
      </c>
      <c r="AB223" s="21">
        <v>11540.13</v>
      </c>
      <c r="AC223" s="21">
        <v>2189.96</v>
      </c>
      <c r="AD223" s="21">
        <v>9.67</v>
      </c>
      <c r="AE223" s="21">
        <v>0.67</v>
      </c>
      <c r="AF223" s="21">
        <v>0.47</v>
      </c>
      <c r="AG223" s="21">
        <v>7.21</v>
      </c>
      <c r="AH223" s="21">
        <v>14.63</v>
      </c>
      <c r="AI223" s="21">
        <v>58.31</v>
      </c>
      <c r="AJ223" s="21">
        <v>0</v>
      </c>
      <c r="AK223" s="21">
        <v>710.98</v>
      </c>
      <c r="AL223" s="21">
        <v>616.5</v>
      </c>
      <c r="AM223" s="21">
        <v>1687.03</v>
      </c>
      <c r="AN223" s="21">
        <v>1462.18</v>
      </c>
      <c r="AO223" s="21">
        <v>457.03</v>
      </c>
      <c r="AP223" s="21">
        <v>930.93</v>
      </c>
      <c r="AQ223" s="21">
        <v>302.89</v>
      </c>
      <c r="AR223" s="21">
        <v>1086.18</v>
      </c>
      <c r="AS223" s="21">
        <v>1095.43</v>
      </c>
      <c r="AT223" s="21">
        <v>1369.44</v>
      </c>
      <c r="AU223" s="21">
        <v>1846.94</v>
      </c>
      <c r="AV223" s="21">
        <v>656.14</v>
      </c>
      <c r="AW223" s="21">
        <v>981.31</v>
      </c>
      <c r="AX223" s="21">
        <v>4639.8999999999996</v>
      </c>
      <c r="AY223" s="21">
        <v>129.19999999999999</v>
      </c>
      <c r="AZ223" s="21">
        <v>1328.63</v>
      </c>
      <c r="BA223" s="21">
        <v>942.24</v>
      </c>
      <c r="BB223" s="21">
        <v>815.32</v>
      </c>
      <c r="BC223" s="21">
        <v>367.52</v>
      </c>
      <c r="BD223" s="21">
        <v>0.13</v>
      </c>
      <c r="BE223" s="21">
        <v>0.06</v>
      </c>
      <c r="BF223" s="21">
        <v>0.03</v>
      </c>
      <c r="BG223" s="21">
        <v>7.0000000000000007E-2</v>
      </c>
      <c r="BH223" s="21">
        <v>0.08</v>
      </c>
      <c r="BI223" s="21">
        <v>0.38</v>
      </c>
      <c r="BJ223" s="21">
        <v>0</v>
      </c>
      <c r="BK223" s="21">
        <v>2.3199999999999998</v>
      </c>
      <c r="BL223" s="21">
        <v>0</v>
      </c>
      <c r="BM223" s="21">
        <v>1.05</v>
      </c>
      <c r="BN223" s="21">
        <v>0.06</v>
      </c>
      <c r="BO223" s="21">
        <v>0.12</v>
      </c>
      <c r="BP223" s="21">
        <v>0</v>
      </c>
      <c r="BQ223" s="21">
        <v>7.0000000000000007E-2</v>
      </c>
      <c r="BR223" s="21">
        <v>0.13</v>
      </c>
      <c r="BS223" s="21">
        <v>5.17</v>
      </c>
      <c r="BT223" s="21">
        <v>0</v>
      </c>
      <c r="BU223" s="21">
        <v>0</v>
      </c>
      <c r="BV223" s="21">
        <v>10.55</v>
      </c>
      <c r="BW223" s="21">
        <v>0.05</v>
      </c>
      <c r="BX223" s="21">
        <v>0</v>
      </c>
      <c r="BY223" s="21">
        <v>0</v>
      </c>
      <c r="BZ223" s="21">
        <v>0</v>
      </c>
      <c r="CA223" s="21">
        <v>0</v>
      </c>
      <c r="CB223" s="21">
        <v>996.82</v>
      </c>
      <c r="CD223" s="21">
        <v>1960.45</v>
      </c>
      <c r="CF223" s="21">
        <v>0</v>
      </c>
      <c r="CG223" s="21">
        <v>0</v>
      </c>
      <c r="CH223" s="21">
        <v>0</v>
      </c>
      <c r="CI223" s="21">
        <v>0</v>
      </c>
      <c r="CJ223" s="21">
        <v>0</v>
      </c>
      <c r="CK223" s="21">
        <v>0</v>
      </c>
      <c r="CL223" s="21">
        <v>0</v>
      </c>
      <c r="CM223" s="21">
        <v>0</v>
      </c>
      <c r="CN223" s="21">
        <v>0</v>
      </c>
      <c r="CO223" s="21">
        <v>3</v>
      </c>
      <c r="CP223" s="21">
        <v>2.23</v>
      </c>
    </row>
  </sheetData>
  <mergeCells count="10">
    <mergeCell ref="A2:I2"/>
    <mergeCell ref="A5:A6"/>
    <mergeCell ref="B5:B6"/>
    <mergeCell ref="C5:C6"/>
    <mergeCell ref="D5:E5"/>
    <mergeCell ref="W5:Z5"/>
    <mergeCell ref="AA5:AI5"/>
    <mergeCell ref="F5:G5"/>
    <mergeCell ref="H5:H6"/>
    <mergeCell ref="I5:I6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89" orientation="landscape" r:id="rId1"/>
  <headerFooter alignWithMargins="0"/>
  <rowBreaks count="9" manualBreakCount="9">
    <brk id="28" max="16383" man="1"/>
    <brk id="50" max="16383" man="1"/>
    <brk id="70" max="16383" man="1"/>
    <brk id="93" max="16383" man="1"/>
    <brk id="115" max="16383" man="1"/>
    <brk id="136" max="16383" man="1"/>
    <brk id="158" max="16383" man="1"/>
    <brk id="180" max="16383" man="1"/>
    <brk id="2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82</v>
      </c>
      <c r="B1" s="11">
        <v>45901</v>
      </c>
    </row>
    <row r="2" spans="1:2">
      <c r="A2" t="s">
        <v>83</v>
      </c>
      <c r="B2" s="11">
        <v>45887.789004629631</v>
      </c>
    </row>
    <row r="3" spans="1:2">
      <c r="A3" t="s">
        <v>84</v>
      </c>
    </row>
    <row r="4" spans="1:2">
      <c r="A4" t="s">
        <v>85</v>
      </c>
      <c r="B4" t="s">
        <v>88</v>
      </c>
    </row>
    <row r="5" spans="1:2">
      <c r="B5">
        <v>1</v>
      </c>
    </row>
    <row r="6" spans="1:2">
      <c r="B6" s="15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01.09.2025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Татьяна</cp:lastModifiedBy>
  <cp:lastPrinted>2025-08-21T09:54:00Z</cp:lastPrinted>
  <dcterms:created xsi:type="dcterms:W3CDTF">2002-09-22T07:35:02Z</dcterms:created>
  <dcterms:modified xsi:type="dcterms:W3CDTF">2025-08-22T19:11:36Z</dcterms:modified>
</cp:coreProperties>
</file>