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0" yWindow="0" windowWidth="19440" windowHeight="9165"/>
  </bookViews>
  <sheets>
    <sheet name="01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'01.09.2025'!$A$3</definedName>
    <definedName name="Физ_Норма">Dop!$B$4</definedName>
  </definedNames>
  <calcPr calcId="125725" refMode="R1C1"/>
</workbook>
</file>

<file path=xl/calcChain.xml><?xml version="1.0" encoding="utf-8"?>
<calcChain xmlns="http://schemas.openxmlformats.org/spreadsheetml/2006/main">
  <c r="E173" i="1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D173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C167"/>
  <c r="C171"/>
  <c r="A171"/>
  <c r="C170"/>
  <c r="A170"/>
  <c r="G155"/>
  <c r="H155"/>
  <c r="I155"/>
  <c r="F155"/>
  <c r="F154"/>
  <c r="G154"/>
  <c r="H154"/>
  <c r="I154"/>
  <c r="G120"/>
  <c r="H120"/>
  <c r="F120"/>
  <c r="F119"/>
  <c r="G119"/>
  <c r="H119"/>
  <c r="G112"/>
  <c r="H112"/>
  <c r="I112"/>
  <c r="F112"/>
  <c r="F111"/>
  <c r="G111"/>
  <c r="H111"/>
  <c r="I111"/>
  <c r="G68"/>
  <c r="H68"/>
  <c r="I68"/>
  <c r="F68"/>
  <c r="F67"/>
  <c r="G67"/>
  <c r="H67"/>
  <c r="I67"/>
  <c r="CC180" l="1"/>
  <c r="A179"/>
  <c r="C179"/>
  <c r="A178"/>
  <c r="C178"/>
  <c r="A177"/>
  <c r="C177"/>
  <c r="A176"/>
  <c r="C176"/>
  <c r="CC172"/>
  <c r="A169"/>
  <c r="C169"/>
  <c r="A168"/>
  <c r="C168"/>
  <c r="A167"/>
  <c r="CC163"/>
  <c r="A162"/>
  <c r="C162"/>
  <c r="A161"/>
  <c r="C161"/>
  <c r="A160"/>
  <c r="C160"/>
  <c r="A159"/>
  <c r="C159"/>
  <c r="A158"/>
  <c r="C158"/>
  <c r="CC154"/>
  <c r="A153"/>
  <c r="C153"/>
  <c r="A152"/>
  <c r="C152"/>
  <c r="A151"/>
  <c r="C151"/>
  <c r="A150"/>
  <c r="C150"/>
  <c r="A149"/>
  <c r="C149"/>
  <c r="CC145"/>
  <c r="A144"/>
  <c r="C144"/>
  <c r="A143"/>
  <c r="C143"/>
  <c r="A142"/>
  <c r="C142"/>
  <c r="A141"/>
  <c r="C141"/>
  <c r="A140"/>
  <c r="C140"/>
  <c r="CC136"/>
  <c r="A135"/>
  <c r="C135"/>
  <c r="A134"/>
  <c r="C134"/>
  <c r="A133"/>
  <c r="C133"/>
  <c r="A132"/>
  <c r="C132"/>
  <c r="A131"/>
  <c r="C131"/>
  <c r="CC127"/>
  <c r="A126"/>
  <c r="C126"/>
  <c r="A125"/>
  <c r="C125"/>
  <c r="A124"/>
  <c r="C124"/>
  <c r="A123"/>
  <c r="C123"/>
  <c r="CC119"/>
  <c r="A118"/>
  <c r="C118"/>
  <c r="A117"/>
  <c r="C117"/>
  <c r="A116"/>
  <c r="C116"/>
  <c r="A115"/>
  <c r="C115"/>
  <c r="CC111"/>
  <c r="A110"/>
  <c r="C110"/>
  <c r="A109"/>
  <c r="C109"/>
  <c r="A108"/>
  <c r="C108"/>
  <c r="A107"/>
  <c r="C107"/>
  <c r="A106"/>
  <c r="C106"/>
  <c r="CC102"/>
  <c r="A101"/>
  <c r="C101"/>
  <c r="A100"/>
  <c r="C100"/>
  <c r="A99"/>
  <c r="C99"/>
  <c r="A98"/>
  <c r="C98"/>
  <c r="A97"/>
  <c r="C97"/>
  <c r="CC93"/>
  <c r="A92"/>
  <c r="C92"/>
  <c r="A91"/>
  <c r="C91"/>
  <c r="A90"/>
  <c r="C90"/>
  <c r="A89"/>
  <c r="C89"/>
  <c r="A88"/>
  <c r="C88"/>
  <c r="CC84"/>
  <c r="A83"/>
  <c r="C83"/>
  <c r="A82"/>
  <c r="C82"/>
  <c r="A81"/>
  <c r="C81"/>
  <c r="A80"/>
  <c r="C80"/>
  <c r="CC76"/>
  <c r="A75"/>
  <c r="C75"/>
  <c r="A74"/>
  <c r="C74"/>
  <c r="A73"/>
  <c r="C73"/>
  <c r="A72"/>
  <c r="C72"/>
  <c r="A71"/>
  <c r="C71"/>
  <c r="CC67"/>
  <c r="A66"/>
  <c r="C66"/>
  <c r="A65"/>
  <c r="C65"/>
  <c r="A64"/>
  <c r="C64"/>
  <c r="A63"/>
  <c r="C63"/>
  <c r="A62"/>
  <c r="C62"/>
  <c r="CC58"/>
  <c r="A57"/>
  <c r="C57"/>
  <c r="A56"/>
  <c r="C56"/>
  <c r="A55"/>
  <c r="C55"/>
  <c r="A54"/>
  <c r="C54"/>
  <c r="A53"/>
  <c r="C53"/>
  <c r="CC49"/>
  <c r="A48"/>
  <c r="C48"/>
  <c r="A47"/>
  <c r="C47"/>
  <c r="A46"/>
  <c r="C46"/>
  <c r="A45"/>
  <c r="C45"/>
  <c r="A44"/>
  <c r="C44"/>
  <c r="CC40"/>
  <c r="A39"/>
  <c r="C39"/>
  <c r="A38"/>
  <c r="C38"/>
  <c r="A37"/>
  <c r="C37"/>
  <c r="A36"/>
  <c r="C36"/>
  <c r="CC32"/>
  <c r="A31"/>
  <c r="C31"/>
  <c r="A30"/>
  <c r="C30"/>
  <c r="A29"/>
  <c r="C29"/>
  <c r="A28"/>
  <c r="C28"/>
  <c r="A27"/>
  <c r="C27"/>
  <c r="CC23"/>
  <c r="A22"/>
  <c r="C22"/>
  <c r="A21"/>
  <c r="C21"/>
  <c r="A20"/>
  <c r="C20"/>
  <c r="A19"/>
  <c r="C19"/>
  <c r="CC15"/>
  <c r="A14"/>
  <c r="C14"/>
  <c r="A13"/>
  <c r="C13"/>
  <c r="A12"/>
  <c r="C12"/>
  <c r="A11"/>
  <c r="C11"/>
  <c r="A10"/>
  <c r="C10"/>
  <c r="A9"/>
  <c r="C9"/>
</calcChain>
</file>

<file path=xl/sharedStrings.xml><?xml version="1.0" encoding="utf-8"?>
<sst xmlns="http://schemas.openxmlformats.org/spreadsheetml/2006/main" count="267" uniqueCount="158">
  <si>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</si>
  <si>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</si>
  <si>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</si>
  <si>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</si>
  <si>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</si>
  <si>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</si>
  <si>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</si>
  <si>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</si>
  <si>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</si>
  <si>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</si>
  <si>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</si>
  <si>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</si>
  <si>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</si>
  <si>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</si>
  <si>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</si>
  <si>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</si>
  <si>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</si>
  <si>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</si>
  <si>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</si>
  <si>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</si>
  <si>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</si>
  <si>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</si>
  <si>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</si>
  <si>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</si>
  <si>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</si>
  <si>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</si>
  <si>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</si>
  <si>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</si>
  <si>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</si>
  <si>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</si>
  <si>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</si>
  <si>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</si>
  <si>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</si>
  <si>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</si>
  <si>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</si>
  <si>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</si>
  <si>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</si>
  <si>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</si>
  <si>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</si>
  <si>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</si>
  <si>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</si>
  <si>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</si>
  <si>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</si>
  <si>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</si>
  <si>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</si>
  <si>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</si>
  <si>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</si>
  <si>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</si>
  <si>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</si>
  <si>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</si>
  <si>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</si>
  <si>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</si>
  <si>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</si>
  <si>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</si>
  <si>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</si>
  <si>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</si>
  <si>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</si>
  <si>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</si>
  <si>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</si>
  <si>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</si>
  <si>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</si>
  <si>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</si>
  <si>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</si>
  <si>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</si>
  <si>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</si>
  <si>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</si>
  <si>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</si>
  <si>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</si>
  <si>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</si>
  <si>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</si>
  <si>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</si>
  <si>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</si>
  <si>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</si>
  <si>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</si>
  <si>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</si>
  <si>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</si>
  <si>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</si>
  <si>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</si>
  <si>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</si>
  <si>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</si>
  <si>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</si>
  <si>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</si>
  <si>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</si>
  <si>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</si>
  <si>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</si>
  <si>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</si>
  <si>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</si>
  <si>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</si>
  <si>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СанПиН 2.3/2.4.3590-20  12 лет и старше</t>
  </si>
  <si>
    <t>Завтрак</t>
  </si>
  <si>
    <t>Биточки (котлеты) из мяса кур</t>
  </si>
  <si>
    <t>Рис припущенный г</t>
  </si>
  <si>
    <t>Чай с сахаром АР</t>
  </si>
  <si>
    <t>Соус красный основной с</t>
  </si>
  <si>
    <t>Хлеб пшеничный</t>
  </si>
  <si>
    <t>Огурец соленый</t>
  </si>
  <si>
    <t>Итого за 'Завтрак'</t>
  </si>
  <si>
    <t>Итого за день</t>
  </si>
  <si>
    <t>2 день</t>
  </si>
  <si>
    <t>Каша пшенная молочная с маслом сливочным</t>
  </si>
  <si>
    <t>Бутерброд с маслом</t>
  </si>
  <si>
    <t>Кофейный напиток с молоком</t>
  </si>
  <si>
    <t>3 день</t>
  </si>
  <si>
    <t>Фрикадельки из курицы</t>
  </si>
  <si>
    <t>Каша гречневая вязкая</t>
  </si>
  <si>
    <t>Салат из моркови с изюмом и растительным маслом</t>
  </si>
  <si>
    <t>4 день</t>
  </si>
  <si>
    <t>Салат из белокочанной капусты с луком и растительным маслом</t>
  </si>
  <si>
    <t>Жаркое по-домашнему  свинина</t>
  </si>
  <si>
    <t>Напиток из шиповника</t>
  </si>
  <si>
    <t>5 день</t>
  </si>
  <si>
    <t>Пудинг из творога с рисом</t>
  </si>
  <si>
    <t>Молоко сгущенное</t>
  </si>
  <si>
    <t>Какао с молоком</t>
  </si>
  <si>
    <t>Булочка Российская</t>
  </si>
  <si>
    <t>6 день</t>
  </si>
  <si>
    <t>Курица запеченная с подливом</t>
  </si>
  <si>
    <t>Макаронные изделия отварные</t>
  </si>
  <si>
    <t>Бутерброд с маслом и сыром</t>
  </si>
  <si>
    <t>7 день</t>
  </si>
  <si>
    <t>Биточки (котлеты) из рыбы минтай</t>
  </si>
  <si>
    <t>Картофельное пюре</t>
  </si>
  <si>
    <t>Компот из сухофруктов</t>
  </si>
  <si>
    <t>Салат из отварной свеклы с черносливом и растительным маслом</t>
  </si>
  <si>
    <t>8 день</t>
  </si>
  <si>
    <t>Колбаски "Витаминные"</t>
  </si>
  <si>
    <t>Компот из яблок</t>
  </si>
  <si>
    <t>Салат из белокочанной капусты с огурцами и растительным маслом</t>
  </si>
  <si>
    <t>9 день</t>
  </si>
  <si>
    <t>Каша пшеничная молочная с маслом сливочным</t>
  </si>
  <si>
    <t>10 день</t>
  </si>
  <si>
    <t>Тефтели из мяса свинины в молочном соусе</t>
  </si>
  <si>
    <t>Кисель из концентрата</t>
  </si>
  <si>
    <t>Кукуруза консервированная</t>
  </si>
  <si>
    <t>11 день</t>
  </si>
  <si>
    <t>Шницель натуральный рубленный из свинины</t>
  </si>
  <si>
    <t>12 день</t>
  </si>
  <si>
    <t>13 день</t>
  </si>
  <si>
    <t>Плов из мяса кур</t>
  </si>
  <si>
    <t>Огурец свежий</t>
  </si>
  <si>
    <t>14 день</t>
  </si>
  <si>
    <t>Каша геркулесовая молочная с маслом сливочным</t>
  </si>
  <si>
    <t>15 день</t>
  </si>
  <si>
    <t>Булочка дорожная</t>
  </si>
  <si>
    <t>16 день</t>
  </si>
  <si>
    <t>17 день</t>
  </si>
  <si>
    <t>Суфле птичка АР</t>
  </si>
  <si>
    <t>Салат из моркови с яблоками и растительным маслом</t>
  </si>
  <si>
    <t>18 день</t>
  </si>
  <si>
    <t>Гуляш из мяса свинины</t>
  </si>
  <si>
    <t>Салат из отварной свеклы с яблоками и растительным маслом</t>
  </si>
  <si>
    <t>19 день</t>
  </si>
  <si>
    <t>Омлет запеченный или паровой</t>
  </si>
  <si>
    <t>Салат из отварного картофеля с соленым огурцом, репчатым луком и растительным маслом</t>
  </si>
  <si>
    <t>20 день</t>
  </si>
  <si>
    <t>Каша молочная ассорти (рис, пшено) с маслом сливочным</t>
  </si>
  <si>
    <t>26.09.2025</t>
  </si>
  <si>
    <t>МБОУ СОШ № 6 12 лет и ст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</si>
</sst>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8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2" fontId="4" fillId="0" borderId="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2" fontId="6" fillId="0" borderId="0" xfId="0" applyNumberFormat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/>
    <xf numFmtId="1" fontId="4" fillId="0" borderId="0" xfId="0" applyNumberFormat="1" applyFont="1"/>
    <xf numFmtId="1" fontId="4" fillId="0" borderId="7" xfId="0" applyNumberFormat="1" applyFont="1" applyBorder="1"/>
    <xf numFmtId="1" fontId="4" fillId="0" borderId="1" xfId="0" applyNumberFormat="1" applyFont="1" applyBorder="1"/>
    <xf numFmtId="1" fontId="6" fillId="0" borderId="0" xfId="0" applyNumberFormat="1" applyFont="1"/>
    <xf numFmtId="1" fontId="1" fillId="0" borderId="7" xfId="0" applyNumberFormat="1" applyFont="1" applyBorder="1"/>
    <xf numFmtId="1" fontId="1" fillId="0" borderId="1" xfId="0" applyNumberFormat="1" applyFont="1" applyBorder="1"/>
    <xf numFmtId="1" fontId="7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CP181"/>
  <sheetViews>
    <sheetView tabSelected="1" view="pageBreakPreview" topLeftCell="A161" zoomScaleNormal="100" zoomScaleSheetLayoutView="100" workbookViewId="0">
      <selection activeCell="C174" sqref="C174"/>
    </sheetView>
  </sheetViews>
  <sheetFormatPr defaultColWidth="0" defaultRowHeight="15.75"/>
  <cols>
    <col min="1" max="1" width="13.85546875" style="1" customWidth="1"/>
    <col min="2" max="2" width="27.85546875" style="12" customWidth="1"/>
    <col min="3" max="3" width="11.85546875" style="31" customWidth="1"/>
    <col min="4" max="4" width="8" style="1" customWidth="1"/>
    <col min="5" max="5" width="10.140625" style="1" customWidth="1"/>
    <col min="6" max="6" width="8.7109375" style="1" customWidth="1"/>
    <col min="7" max="7" width="10.85546875" style="1" customWidth="1"/>
    <col min="8" max="8" width="8.42578125" style="1" customWidth="1"/>
    <col min="9" max="9" width="8.140625" style="1" customWidth="1"/>
    <col min="10" max="22" width="0" style="1" hidden="1" customWidth="1"/>
    <col min="23" max="25" width="5.7109375" style="1" customWidth="1"/>
    <col min="26" max="26" width="5.85546875" style="1" customWidth="1"/>
    <col min="27" max="27" width="5.7109375" style="1" customWidth="1"/>
    <col min="28" max="28" width="5.7109375" style="1" hidden="1" customWidth="1"/>
    <col min="29" max="29" width="7" style="1" customWidth="1"/>
    <col min="30" max="31" width="5.7109375" style="1" customWidth="1"/>
    <col min="32" max="34" width="5.7109375" style="1" hidden="1" customWidth="1"/>
    <col min="35" max="35" width="5.7109375" style="1" customWidth="1"/>
    <col min="36" max="80" width="0" style="1" hidden="1" customWidth="1"/>
    <col min="81" max="16384" width="0" style="1" hidden="1"/>
  </cols>
  <sheetData>
    <row r="1" spans="1:94" ht="0.75" customHeight="1">
      <c r="B1" s="1"/>
    </row>
    <row r="2" spans="1:94" ht="20.25" customHeight="1">
      <c r="A2" s="46" t="s">
        <v>7</v>
      </c>
      <c r="B2" s="46"/>
      <c r="C2" s="46"/>
      <c r="D2" s="46"/>
      <c r="E2" s="46"/>
      <c r="F2" s="46"/>
      <c r="G2" s="46"/>
      <c r="H2" s="46"/>
      <c r="I2" s="46"/>
    </row>
    <row r="3" spans="1:94" s="4" customFormat="1">
      <c r="A3" s="5"/>
      <c r="B3" t="s">
        <v>157</v>
      </c>
      <c r="C3" s="32"/>
      <c r="D3" s="6"/>
      <c r="E3" s="5"/>
      <c r="F3" s="5"/>
      <c r="G3" s="5"/>
      <c r="H3" s="5"/>
      <c r="I3" s="5"/>
      <c r="X3" t="s">
        <v>88</v>
      </c>
    </row>
    <row r="4" spans="1:94" hidden="1">
      <c r="B4" s="1"/>
    </row>
    <row r="5" spans="1:94" s="3" customFormat="1" ht="14.25" customHeight="1">
      <c r="A5" s="47" t="s">
        <v>76</v>
      </c>
      <c r="B5" s="43" t="s">
        <v>0</v>
      </c>
      <c r="C5" s="49" t="s">
        <v>6</v>
      </c>
      <c r="D5" s="43" t="s">
        <v>2</v>
      </c>
      <c r="E5" s="43"/>
      <c r="F5" s="43" t="s">
        <v>9</v>
      </c>
      <c r="G5" s="43"/>
      <c r="H5" s="43" t="s">
        <v>8</v>
      </c>
      <c r="I5" s="44" t="s">
        <v>5</v>
      </c>
      <c r="J5" s="3" t="s">
        <v>10</v>
      </c>
      <c r="K5" s="3" t="s">
        <v>11</v>
      </c>
      <c r="L5" s="3" t="s">
        <v>74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  <c r="W5" s="40" t="s">
        <v>75</v>
      </c>
      <c r="X5" s="40"/>
      <c r="Y5" s="40"/>
      <c r="Z5" s="40"/>
      <c r="AA5" s="41" t="s">
        <v>77</v>
      </c>
      <c r="AB5" s="41"/>
      <c r="AC5" s="41"/>
      <c r="AD5" s="41"/>
      <c r="AE5" s="41"/>
      <c r="AF5" s="41"/>
      <c r="AG5" s="41"/>
      <c r="AH5" s="41"/>
      <c r="AI5" s="42"/>
      <c r="AJ5" s="3" t="s">
        <v>30</v>
      </c>
      <c r="AK5" s="3" t="s">
        <v>31</v>
      </c>
      <c r="AL5" s="3" t="s">
        <v>32</v>
      </c>
      <c r="AM5" s="3" t="s">
        <v>33</v>
      </c>
      <c r="AN5" s="3" t="s">
        <v>34</v>
      </c>
      <c r="AO5" s="3" t="s">
        <v>35</v>
      </c>
      <c r="AP5" s="3" t="s">
        <v>36</v>
      </c>
      <c r="AQ5" s="3" t="s">
        <v>37</v>
      </c>
      <c r="AR5" s="3" t="s">
        <v>38</v>
      </c>
      <c r="AS5" s="3" t="s">
        <v>39</v>
      </c>
      <c r="AT5" s="3" t="s">
        <v>40</v>
      </c>
      <c r="AU5" s="3" t="s">
        <v>41</v>
      </c>
      <c r="AV5" s="3" t="s">
        <v>42</v>
      </c>
      <c r="AW5" s="3" t="s">
        <v>43</v>
      </c>
      <c r="AX5" s="3" t="s">
        <v>44</v>
      </c>
      <c r="AY5" s="3" t="s">
        <v>45</v>
      </c>
      <c r="AZ5" s="3" t="s">
        <v>46</v>
      </c>
      <c r="BA5" s="3" t="s">
        <v>47</v>
      </c>
      <c r="BB5" s="3" t="s">
        <v>48</v>
      </c>
      <c r="BC5" s="3" t="s">
        <v>49</v>
      </c>
      <c r="BD5" s="3" t="s">
        <v>50</v>
      </c>
      <c r="BE5" s="3" t="s">
        <v>51</v>
      </c>
      <c r="BF5" s="3" t="s">
        <v>52</v>
      </c>
      <c r="BG5" s="3" t="s">
        <v>53</v>
      </c>
      <c r="BH5" s="3" t="s">
        <v>54</v>
      </c>
      <c r="BI5" s="3" t="s">
        <v>55</v>
      </c>
      <c r="BJ5" s="3" t="s">
        <v>56</v>
      </c>
      <c r="BK5" s="3" t="s">
        <v>57</v>
      </c>
      <c r="BL5" s="3" t="s">
        <v>58</v>
      </c>
      <c r="BM5" s="3" t="s">
        <v>59</v>
      </c>
      <c r="BN5" s="3" t="s">
        <v>60</v>
      </c>
      <c r="BO5" s="3" t="s">
        <v>61</v>
      </c>
      <c r="BP5" s="3" t="s">
        <v>62</v>
      </c>
      <c r="BQ5" s="3" t="s">
        <v>63</v>
      </c>
      <c r="BR5" s="3" t="s">
        <v>64</v>
      </c>
      <c r="BS5" s="3" t="s">
        <v>65</v>
      </c>
      <c r="BT5" s="3" t="s">
        <v>66</v>
      </c>
      <c r="BU5" s="3" t="s">
        <v>67</v>
      </c>
      <c r="BV5" s="3" t="s">
        <v>68</v>
      </c>
      <c r="BW5" s="3" t="s">
        <v>69</v>
      </c>
      <c r="BX5" s="3" t="s">
        <v>70</v>
      </c>
      <c r="BY5" s="3" t="s">
        <v>71</v>
      </c>
      <c r="BZ5" s="3" t="s">
        <v>72</v>
      </c>
      <c r="CA5" s="3" t="s">
        <v>73</v>
      </c>
      <c r="CB5" s="9"/>
    </row>
    <row r="6" spans="1:94" s="3" customFormat="1" ht="36.75" customHeight="1">
      <c r="A6" s="48"/>
      <c r="B6" s="43"/>
      <c r="C6" s="49"/>
      <c r="D6" s="2" t="s">
        <v>1</v>
      </c>
      <c r="E6" s="2" t="s">
        <v>3</v>
      </c>
      <c r="F6" s="2" t="s">
        <v>1</v>
      </c>
      <c r="G6" s="2" t="s">
        <v>4</v>
      </c>
      <c r="H6" s="43"/>
      <c r="I6" s="45"/>
      <c r="W6" s="8" t="s">
        <v>22</v>
      </c>
      <c r="X6" s="8" t="s">
        <v>23</v>
      </c>
      <c r="Y6" s="8" t="s">
        <v>24</v>
      </c>
      <c r="Z6" s="8" t="s">
        <v>25</v>
      </c>
      <c r="AA6" s="8" t="s">
        <v>86</v>
      </c>
      <c r="AB6" s="8" t="s">
        <v>26</v>
      </c>
      <c r="AC6" s="8" t="s">
        <v>78</v>
      </c>
      <c r="AD6" s="8" t="s">
        <v>79</v>
      </c>
      <c r="AE6" s="8" t="s">
        <v>80</v>
      </c>
      <c r="AF6" s="8" t="s">
        <v>27</v>
      </c>
      <c r="AG6" s="8" t="s">
        <v>28</v>
      </c>
      <c r="AH6" s="8" t="s">
        <v>29</v>
      </c>
      <c r="AI6" s="10" t="s">
        <v>81</v>
      </c>
      <c r="CB6" s="9"/>
    </row>
    <row r="7" spans="1:94" s="3" customFormat="1" ht="15">
      <c r="B7" s="13" t="s">
        <v>87</v>
      </c>
      <c r="C7" s="33"/>
      <c r="D7" s="7"/>
      <c r="E7" s="7"/>
      <c r="F7" s="7"/>
      <c r="G7" s="7"/>
      <c r="H7" s="7"/>
      <c r="I7" s="7"/>
    </row>
    <row r="8" spans="1:94" s="3" customFormat="1" ht="15">
      <c r="B8" s="13" t="s">
        <v>89</v>
      </c>
      <c r="C8" s="33"/>
      <c r="D8" s="7"/>
      <c r="E8" s="7"/>
      <c r="F8" s="7"/>
      <c r="G8" s="7"/>
      <c r="H8" s="7"/>
      <c r="I8" s="7"/>
    </row>
    <row r="9" spans="1:94" s="17" customFormat="1" ht="30">
      <c r="A9" s="17" t="str">
        <f>"5/9"</f>
        <v>5/9</v>
      </c>
      <c r="B9" s="18" t="s">
        <v>90</v>
      </c>
      <c r="C9" s="34" t="str">
        <f>"100"</f>
        <v>100</v>
      </c>
      <c r="D9" s="19">
        <v>14.83</v>
      </c>
      <c r="E9" s="19">
        <v>13.48</v>
      </c>
      <c r="F9" s="19">
        <v>12.44</v>
      </c>
      <c r="G9" s="19">
        <v>1.63</v>
      </c>
      <c r="H9" s="19">
        <v>9.2899999999999991</v>
      </c>
      <c r="I9" s="19">
        <v>208.69521</v>
      </c>
      <c r="J9" s="17">
        <v>4.01</v>
      </c>
      <c r="K9" s="17">
        <v>1.3</v>
      </c>
      <c r="L9" s="17">
        <v>0</v>
      </c>
      <c r="M9" s="17">
        <v>0</v>
      </c>
      <c r="N9" s="17">
        <v>1.36</v>
      </c>
      <c r="O9" s="17">
        <v>7.78</v>
      </c>
      <c r="P9" s="17">
        <v>0.15</v>
      </c>
      <c r="Q9" s="17">
        <v>0</v>
      </c>
      <c r="R9" s="17">
        <v>0</v>
      </c>
      <c r="S9" s="17">
        <v>0.03</v>
      </c>
      <c r="T9" s="17">
        <v>1.52</v>
      </c>
      <c r="U9" s="17">
        <v>383.79</v>
      </c>
      <c r="V9" s="17">
        <v>157.24</v>
      </c>
      <c r="W9" s="17">
        <v>39.96</v>
      </c>
      <c r="X9" s="17">
        <v>15.81</v>
      </c>
      <c r="Y9" s="17">
        <v>126.19</v>
      </c>
      <c r="Z9" s="17">
        <v>1.21</v>
      </c>
      <c r="AA9" s="17">
        <v>45.44</v>
      </c>
      <c r="AB9" s="17">
        <v>9.9</v>
      </c>
      <c r="AC9" s="17">
        <v>58.78</v>
      </c>
      <c r="AD9" s="17">
        <v>1.31</v>
      </c>
      <c r="AE9" s="17">
        <v>0.06</v>
      </c>
      <c r="AF9" s="17">
        <v>0.14000000000000001</v>
      </c>
      <c r="AG9" s="17">
        <v>5.19</v>
      </c>
      <c r="AH9" s="17">
        <v>9.57</v>
      </c>
      <c r="AI9" s="17">
        <v>0.33</v>
      </c>
      <c r="AJ9" s="17">
        <v>0</v>
      </c>
      <c r="AK9" s="17">
        <v>56.61</v>
      </c>
      <c r="AL9" s="17">
        <v>54.58</v>
      </c>
      <c r="AM9" s="17">
        <v>168.43</v>
      </c>
      <c r="AN9" s="17">
        <v>86.18</v>
      </c>
      <c r="AO9" s="17">
        <v>37.590000000000003</v>
      </c>
      <c r="AP9" s="17">
        <v>71.099999999999994</v>
      </c>
      <c r="AQ9" s="17">
        <v>24.76</v>
      </c>
      <c r="AR9" s="17">
        <v>105.05</v>
      </c>
      <c r="AS9" s="17">
        <v>44.4</v>
      </c>
      <c r="AT9" s="17">
        <v>59.66</v>
      </c>
      <c r="AU9" s="17">
        <v>49.6</v>
      </c>
      <c r="AV9" s="17">
        <v>26.87</v>
      </c>
      <c r="AW9" s="17">
        <v>47.39</v>
      </c>
      <c r="AX9" s="17">
        <v>402.08</v>
      </c>
      <c r="AY9" s="17">
        <v>0</v>
      </c>
      <c r="AZ9" s="17">
        <v>129.72999999999999</v>
      </c>
      <c r="BA9" s="17">
        <v>59.38</v>
      </c>
      <c r="BB9" s="17">
        <v>80</v>
      </c>
      <c r="BC9" s="17">
        <v>35.020000000000003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0.11</v>
      </c>
      <c r="BL9" s="17">
        <v>0</v>
      </c>
      <c r="BM9" s="17">
        <v>0.06</v>
      </c>
      <c r="BN9" s="17">
        <v>0</v>
      </c>
      <c r="BO9" s="17">
        <v>0.01</v>
      </c>
      <c r="BP9" s="17">
        <v>0</v>
      </c>
      <c r="BQ9" s="17">
        <v>0</v>
      </c>
      <c r="BR9" s="17">
        <v>0</v>
      </c>
      <c r="BS9" s="17">
        <v>0.37</v>
      </c>
      <c r="BT9" s="17">
        <v>0</v>
      </c>
      <c r="BU9" s="17">
        <v>0</v>
      </c>
      <c r="BV9" s="17">
        <v>0.94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74.069999999999993</v>
      </c>
      <c r="CD9" s="17">
        <v>47.09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0.5</v>
      </c>
    </row>
    <row r="10" spans="1:94" s="17" customFormat="1" ht="15">
      <c r="A10" s="17" t="str">
        <f>"54-7г-2020"</f>
        <v>54-7г-2020</v>
      </c>
      <c r="B10" s="18" t="s">
        <v>91</v>
      </c>
      <c r="C10" s="34" t="str">
        <f>"180"</f>
        <v>180</v>
      </c>
      <c r="D10" s="19">
        <v>4.79</v>
      </c>
      <c r="E10" s="19">
        <v>0.04</v>
      </c>
      <c r="F10" s="19">
        <v>7.02</v>
      </c>
      <c r="G10" s="19">
        <v>0.62</v>
      </c>
      <c r="H10" s="19">
        <v>43.39</v>
      </c>
      <c r="I10" s="19">
        <v>256.51477704000001</v>
      </c>
      <c r="J10" s="17">
        <v>4.5599999999999996</v>
      </c>
      <c r="K10" s="17">
        <v>0.2</v>
      </c>
      <c r="L10" s="17">
        <v>0</v>
      </c>
      <c r="M10" s="17">
        <v>0</v>
      </c>
      <c r="N10" s="17">
        <v>0.46</v>
      </c>
      <c r="O10" s="17">
        <v>41.24</v>
      </c>
      <c r="P10" s="17">
        <v>1.7</v>
      </c>
      <c r="Q10" s="17">
        <v>0</v>
      </c>
      <c r="R10" s="17">
        <v>0</v>
      </c>
      <c r="S10" s="17">
        <v>0</v>
      </c>
      <c r="T10" s="17">
        <v>1.05</v>
      </c>
      <c r="U10" s="17">
        <v>240.29</v>
      </c>
      <c r="V10" s="17">
        <v>55.83</v>
      </c>
      <c r="W10" s="17">
        <v>7.18</v>
      </c>
      <c r="X10" s="17">
        <v>27.15</v>
      </c>
      <c r="Y10" s="17">
        <v>82.86</v>
      </c>
      <c r="Z10" s="17">
        <v>0.56999999999999995</v>
      </c>
      <c r="AA10" s="17">
        <v>28.89</v>
      </c>
      <c r="AB10" s="17">
        <v>24.81</v>
      </c>
      <c r="AC10" s="17">
        <v>53.28</v>
      </c>
      <c r="AD10" s="17">
        <v>0.33</v>
      </c>
      <c r="AE10" s="17">
        <v>0.04</v>
      </c>
      <c r="AF10" s="17">
        <v>0.03</v>
      </c>
      <c r="AG10" s="17">
        <v>0.8</v>
      </c>
      <c r="AH10" s="17">
        <v>2.0699999999999998</v>
      </c>
      <c r="AI10" s="17">
        <v>0</v>
      </c>
      <c r="AJ10" s="17">
        <v>0</v>
      </c>
      <c r="AK10" s="17">
        <v>247.4</v>
      </c>
      <c r="AL10" s="17">
        <v>194.74</v>
      </c>
      <c r="AM10" s="17">
        <v>365.87</v>
      </c>
      <c r="AN10" s="17">
        <v>154.07</v>
      </c>
      <c r="AO10" s="17">
        <v>94.33</v>
      </c>
      <c r="AP10" s="17">
        <v>142.53</v>
      </c>
      <c r="AQ10" s="17">
        <v>60.5</v>
      </c>
      <c r="AR10" s="17">
        <v>218.19</v>
      </c>
      <c r="AS10" s="17">
        <v>229.57</v>
      </c>
      <c r="AT10" s="17">
        <v>299.22000000000003</v>
      </c>
      <c r="AU10" s="17">
        <v>318.29000000000002</v>
      </c>
      <c r="AV10" s="17">
        <v>101.02</v>
      </c>
      <c r="AW10" s="17">
        <v>188.13</v>
      </c>
      <c r="AX10" s="17">
        <v>707.99</v>
      </c>
      <c r="AY10" s="17">
        <v>0</v>
      </c>
      <c r="AZ10" s="17">
        <v>195.12</v>
      </c>
      <c r="BA10" s="17">
        <v>195.43</v>
      </c>
      <c r="BB10" s="17">
        <v>171.44</v>
      </c>
      <c r="BC10" s="17">
        <v>80.510000000000005</v>
      </c>
      <c r="BD10" s="17">
        <v>0.27</v>
      </c>
      <c r="BE10" s="17">
        <v>0.06</v>
      </c>
      <c r="BF10" s="17">
        <v>0.05</v>
      </c>
      <c r="BG10" s="17">
        <v>0.14000000000000001</v>
      </c>
      <c r="BH10" s="17">
        <v>0.17</v>
      </c>
      <c r="BI10" s="17">
        <v>0.56999999999999995</v>
      </c>
      <c r="BJ10" s="17">
        <v>0</v>
      </c>
      <c r="BK10" s="17">
        <v>1.87</v>
      </c>
      <c r="BL10" s="17">
        <v>0</v>
      </c>
      <c r="BM10" s="17">
        <v>0.56000000000000005</v>
      </c>
      <c r="BN10" s="17">
        <v>0</v>
      </c>
      <c r="BO10" s="17">
        <v>0</v>
      </c>
      <c r="BP10" s="17">
        <v>0</v>
      </c>
      <c r="BQ10" s="17">
        <v>0.06</v>
      </c>
      <c r="BR10" s="17">
        <v>0.21</v>
      </c>
      <c r="BS10" s="17">
        <v>1.81</v>
      </c>
      <c r="BT10" s="17">
        <v>0</v>
      </c>
      <c r="BU10" s="17">
        <v>0</v>
      </c>
      <c r="BV10" s="17">
        <v>0.19</v>
      </c>
      <c r="BW10" s="17">
        <v>0.01</v>
      </c>
      <c r="BX10" s="17">
        <v>0</v>
      </c>
      <c r="BY10" s="17">
        <v>0</v>
      </c>
      <c r="BZ10" s="17">
        <v>0</v>
      </c>
      <c r="CA10" s="17">
        <v>0</v>
      </c>
      <c r="CB10" s="17">
        <v>326.69</v>
      </c>
      <c r="CD10" s="17">
        <v>33.020000000000003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0.6</v>
      </c>
    </row>
    <row r="11" spans="1:94" s="17" customFormat="1" ht="15">
      <c r="A11" s="17" t="str">
        <f>"300"</f>
        <v>300</v>
      </c>
      <c r="B11" s="18" t="s">
        <v>92</v>
      </c>
      <c r="C11" s="34" t="str">
        <f>"200"</f>
        <v>200</v>
      </c>
      <c r="D11" s="19">
        <v>0.1</v>
      </c>
      <c r="E11" s="19">
        <v>0</v>
      </c>
      <c r="F11" s="19">
        <v>0.02</v>
      </c>
      <c r="G11" s="19">
        <v>0.02</v>
      </c>
      <c r="H11" s="19">
        <v>14.74</v>
      </c>
      <c r="I11" s="19">
        <v>56.544170000000001</v>
      </c>
      <c r="J11" s="17">
        <v>0</v>
      </c>
      <c r="K11" s="17">
        <v>0</v>
      </c>
      <c r="L11" s="17">
        <v>0</v>
      </c>
      <c r="M11" s="17">
        <v>0</v>
      </c>
      <c r="N11" s="17">
        <v>14.69</v>
      </c>
      <c r="O11" s="17">
        <v>0</v>
      </c>
      <c r="P11" s="17">
        <v>0.05</v>
      </c>
      <c r="Q11" s="17">
        <v>0</v>
      </c>
      <c r="R11" s="17">
        <v>0</v>
      </c>
      <c r="S11" s="17">
        <v>0</v>
      </c>
      <c r="T11" s="17">
        <v>0.04</v>
      </c>
      <c r="U11" s="17">
        <v>0.15</v>
      </c>
      <c r="V11" s="17">
        <v>0.45</v>
      </c>
      <c r="W11" s="17">
        <v>0.44</v>
      </c>
      <c r="X11" s="17">
        <v>0</v>
      </c>
      <c r="Y11" s="17">
        <v>0</v>
      </c>
      <c r="Z11" s="17">
        <v>0.04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200.06</v>
      </c>
      <c r="CD11" s="17">
        <v>0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17">
        <v>0</v>
      </c>
      <c r="CO11" s="17">
        <v>15</v>
      </c>
      <c r="CP11" s="17">
        <v>0</v>
      </c>
    </row>
    <row r="12" spans="1:94" s="17" customFormat="1" ht="15">
      <c r="A12" s="17" t="str">
        <f>"54-3соус-2020"</f>
        <v>54-3соус-2020</v>
      </c>
      <c r="B12" s="18" t="s">
        <v>93</v>
      </c>
      <c r="C12" s="34" t="str">
        <f>"20"</f>
        <v>20</v>
      </c>
      <c r="D12" s="19">
        <v>0.28999999999999998</v>
      </c>
      <c r="E12" s="19">
        <v>0</v>
      </c>
      <c r="F12" s="19">
        <v>0.45</v>
      </c>
      <c r="G12" s="19">
        <v>0.02</v>
      </c>
      <c r="H12" s="19">
        <v>1.83</v>
      </c>
      <c r="I12" s="19">
        <v>12.370830999999997</v>
      </c>
      <c r="J12" s="17">
        <v>0.32</v>
      </c>
      <c r="K12" s="17">
        <v>0.02</v>
      </c>
      <c r="L12" s="17">
        <v>0</v>
      </c>
      <c r="M12" s="17">
        <v>0</v>
      </c>
      <c r="N12" s="17">
        <v>1.06</v>
      </c>
      <c r="O12" s="17">
        <v>0.65</v>
      </c>
      <c r="P12" s="17">
        <v>0.13</v>
      </c>
      <c r="Q12" s="17">
        <v>0</v>
      </c>
      <c r="R12" s="17">
        <v>0</v>
      </c>
      <c r="S12" s="17">
        <v>0.08</v>
      </c>
      <c r="T12" s="17">
        <v>0.12</v>
      </c>
      <c r="U12" s="17">
        <v>3.3</v>
      </c>
      <c r="V12" s="17">
        <v>31.63</v>
      </c>
      <c r="W12" s="17">
        <v>2.4500000000000002</v>
      </c>
      <c r="X12" s="17">
        <v>2.67</v>
      </c>
      <c r="Y12" s="17">
        <v>4.79</v>
      </c>
      <c r="Z12" s="17">
        <v>0.11</v>
      </c>
      <c r="AA12" s="17">
        <v>2.12</v>
      </c>
      <c r="AB12" s="17">
        <v>212.06</v>
      </c>
      <c r="AC12" s="17">
        <v>47.73</v>
      </c>
      <c r="AD12" s="17">
        <v>0.06</v>
      </c>
      <c r="AE12" s="17">
        <v>0</v>
      </c>
      <c r="AF12" s="17">
        <v>0</v>
      </c>
      <c r="AG12" s="17">
        <v>0.05</v>
      </c>
      <c r="AH12" s="17">
        <v>0.1</v>
      </c>
      <c r="AI12" s="17">
        <v>0.72</v>
      </c>
      <c r="AJ12" s="17">
        <v>0</v>
      </c>
      <c r="AK12" s="17">
        <v>5.22</v>
      </c>
      <c r="AL12" s="17">
        <v>4.71</v>
      </c>
      <c r="AM12" s="17">
        <v>8.5</v>
      </c>
      <c r="AN12" s="17">
        <v>3.08</v>
      </c>
      <c r="AO12" s="17">
        <v>1.64</v>
      </c>
      <c r="AP12" s="17">
        <v>3.57</v>
      </c>
      <c r="AQ12" s="17">
        <v>1.21</v>
      </c>
      <c r="AR12" s="17">
        <v>5.31</v>
      </c>
      <c r="AS12" s="17">
        <v>3.95</v>
      </c>
      <c r="AT12" s="17">
        <v>4.47</v>
      </c>
      <c r="AU12" s="17">
        <v>5.43</v>
      </c>
      <c r="AV12" s="17">
        <v>2.2200000000000002</v>
      </c>
      <c r="AW12" s="17">
        <v>3.81</v>
      </c>
      <c r="AX12" s="17">
        <v>32.99</v>
      </c>
      <c r="AY12" s="17">
        <v>0</v>
      </c>
      <c r="AZ12" s="17">
        <v>9.74</v>
      </c>
      <c r="BA12" s="17">
        <v>5.39</v>
      </c>
      <c r="BB12" s="17">
        <v>2.77</v>
      </c>
      <c r="BC12" s="17">
        <v>2.09</v>
      </c>
      <c r="BD12" s="17">
        <v>0.02</v>
      </c>
      <c r="BE12" s="17">
        <v>0</v>
      </c>
      <c r="BF12" s="17">
        <v>0</v>
      </c>
      <c r="BG12" s="17">
        <v>0.01</v>
      </c>
      <c r="BH12" s="17">
        <v>0.01</v>
      </c>
      <c r="BI12" s="17">
        <v>0.04</v>
      </c>
      <c r="BJ12" s="17">
        <v>0</v>
      </c>
      <c r="BK12" s="17">
        <v>0.13</v>
      </c>
      <c r="BL12" s="17">
        <v>0</v>
      </c>
      <c r="BM12" s="17">
        <v>0.04</v>
      </c>
      <c r="BN12" s="17">
        <v>0</v>
      </c>
      <c r="BO12" s="17">
        <v>0</v>
      </c>
      <c r="BP12" s="17">
        <v>0</v>
      </c>
      <c r="BQ12" s="17">
        <v>0</v>
      </c>
      <c r="BR12" s="17">
        <v>0.02</v>
      </c>
      <c r="BS12" s="17">
        <v>0.12</v>
      </c>
      <c r="BT12" s="17">
        <v>0</v>
      </c>
      <c r="BU12" s="17">
        <v>0</v>
      </c>
      <c r="BV12" s="17">
        <v>0.01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5.87</v>
      </c>
      <c r="CD12" s="17">
        <v>37.47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0.5</v>
      </c>
      <c r="CP12" s="17">
        <v>0.01</v>
      </c>
    </row>
    <row r="13" spans="1:94" s="17" customFormat="1" ht="15">
      <c r="A13" s="17" t="str">
        <f>"-"</f>
        <v>-</v>
      </c>
      <c r="B13" s="18" t="s">
        <v>94</v>
      </c>
      <c r="C13" s="34" t="str">
        <f>"62"</f>
        <v>62</v>
      </c>
      <c r="D13" s="19">
        <v>4.0999999999999996</v>
      </c>
      <c r="E13" s="19">
        <v>0</v>
      </c>
      <c r="F13" s="19">
        <v>0.41</v>
      </c>
      <c r="G13" s="19">
        <v>0.41</v>
      </c>
      <c r="H13" s="19">
        <v>29.08</v>
      </c>
      <c r="I13" s="19">
        <v>138.81861999999998</v>
      </c>
      <c r="J13" s="17">
        <v>0</v>
      </c>
      <c r="K13" s="17">
        <v>0</v>
      </c>
      <c r="L13" s="17">
        <v>0</v>
      </c>
      <c r="M13" s="17">
        <v>0</v>
      </c>
      <c r="N13" s="17">
        <v>0.68</v>
      </c>
      <c r="O13" s="17">
        <v>28.27</v>
      </c>
      <c r="P13" s="17">
        <v>0.12</v>
      </c>
      <c r="Q13" s="17">
        <v>0</v>
      </c>
      <c r="R13" s="17">
        <v>0</v>
      </c>
      <c r="S13" s="17">
        <v>0</v>
      </c>
      <c r="T13" s="17">
        <v>1.1200000000000001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315.55</v>
      </c>
      <c r="AN13" s="17">
        <v>104.64</v>
      </c>
      <c r="AO13" s="17">
        <v>62.03</v>
      </c>
      <c r="AP13" s="17">
        <v>124.06</v>
      </c>
      <c r="AQ13" s="17">
        <v>46.93</v>
      </c>
      <c r="AR13" s="17">
        <v>224.39</v>
      </c>
      <c r="AS13" s="17">
        <v>139.16999999999999</v>
      </c>
      <c r="AT13" s="17">
        <v>194.18</v>
      </c>
      <c r="AU13" s="17">
        <v>160.19999999999999</v>
      </c>
      <c r="AV13" s="17">
        <v>84.15</v>
      </c>
      <c r="AW13" s="17">
        <v>148.87</v>
      </c>
      <c r="AX13" s="17">
        <v>1244.94</v>
      </c>
      <c r="AY13" s="17">
        <v>0</v>
      </c>
      <c r="AZ13" s="17">
        <v>405.63</v>
      </c>
      <c r="BA13" s="17">
        <v>176.38</v>
      </c>
      <c r="BB13" s="17">
        <v>117.05</v>
      </c>
      <c r="BC13" s="17">
        <v>92.78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0.05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0.04</v>
      </c>
      <c r="BT13" s="17">
        <v>0</v>
      </c>
      <c r="BU13" s="17">
        <v>0</v>
      </c>
      <c r="BV13" s="17">
        <v>0.17</v>
      </c>
      <c r="BW13" s="17">
        <v>0.01</v>
      </c>
      <c r="BX13" s="17">
        <v>0</v>
      </c>
      <c r="BY13" s="17">
        <v>0</v>
      </c>
      <c r="BZ13" s="17">
        <v>0</v>
      </c>
      <c r="CA13" s="17">
        <v>0</v>
      </c>
      <c r="CB13" s="17">
        <v>24.24</v>
      </c>
      <c r="CD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</row>
    <row r="14" spans="1:94" s="14" customFormat="1" ht="15">
      <c r="A14" s="14" t="str">
        <f>"-"</f>
        <v>-</v>
      </c>
      <c r="B14" s="15" t="s">
        <v>95</v>
      </c>
      <c r="C14" s="35" t="str">
        <f>"50"</f>
        <v>50</v>
      </c>
      <c r="D14" s="16">
        <v>0.39</v>
      </c>
      <c r="E14" s="16">
        <v>0</v>
      </c>
      <c r="F14" s="16">
        <v>0.05</v>
      </c>
      <c r="G14" s="16">
        <v>0.05</v>
      </c>
      <c r="H14" s="16">
        <v>1.23</v>
      </c>
      <c r="I14" s="16">
        <v>7.0020999999999995</v>
      </c>
      <c r="J14" s="14">
        <v>0</v>
      </c>
      <c r="K14" s="14">
        <v>0</v>
      </c>
      <c r="L14" s="14">
        <v>0</v>
      </c>
      <c r="M14" s="14">
        <v>0</v>
      </c>
      <c r="N14" s="14">
        <v>0.78</v>
      </c>
      <c r="O14" s="14">
        <v>0.05</v>
      </c>
      <c r="P14" s="14">
        <v>0.39</v>
      </c>
      <c r="Q14" s="14">
        <v>0</v>
      </c>
      <c r="R14" s="14">
        <v>0</v>
      </c>
      <c r="S14" s="14">
        <v>0.34</v>
      </c>
      <c r="T14" s="14">
        <v>1.91</v>
      </c>
      <c r="U14" s="14">
        <v>544.39</v>
      </c>
      <c r="V14" s="14">
        <v>69.09</v>
      </c>
      <c r="W14" s="14">
        <v>11.27</v>
      </c>
      <c r="X14" s="14">
        <v>6.86</v>
      </c>
      <c r="Y14" s="14">
        <v>11.76</v>
      </c>
      <c r="Z14" s="14">
        <v>0.28999999999999998</v>
      </c>
      <c r="AA14" s="14">
        <v>0</v>
      </c>
      <c r="AB14" s="14">
        <v>14.7</v>
      </c>
      <c r="AC14" s="14">
        <v>2.5</v>
      </c>
      <c r="AD14" s="14">
        <v>0.05</v>
      </c>
      <c r="AE14" s="14">
        <v>0.01</v>
      </c>
      <c r="AF14" s="14">
        <v>0.01</v>
      </c>
      <c r="AG14" s="14">
        <v>0.05</v>
      </c>
      <c r="AH14" s="14">
        <v>0.1</v>
      </c>
      <c r="AI14" s="14">
        <v>2.4500000000000002</v>
      </c>
      <c r="AJ14" s="14">
        <v>0</v>
      </c>
      <c r="AK14" s="14">
        <v>13.23</v>
      </c>
      <c r="AL14" s="14">
        <v>10.29</v>
      </c>
      <c r="AM14" s="14">
        <v>14.7</v>
      </c>
      <c r="AN14" s="14">
        <v>12.74</v>
      </c>
      <c r="AO14" s="14">
        <v>2.94</v>
      </c>
      <c r="AP14" s="14">
        <v>10.29</v>
      </c>
      <c r="AQ14" s="14">
        <v>2.4500000000000002</v>
      </c>
      <c r="AR14" s="14">
        <v>8.33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46</v>
      </c>
      <c r="CD14" s="14">
        <v>2.4500000000000002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</row>
    <row r="15" spans="1:94" s="20" customFormat="1" ht="14.25">
      <c r="B15" s="21" t="s">
        <v>96</v>
      </c>
      <c r="C15" s="36">
        <v>612</v>
      </c>
      <c r="D15" s="22">
        <v>24.5</v>
      </c>
      <c r="E15" s="22">
        <v>13.53</v>
      </c>
      <c r="F15" s="22">
        <v>20.39</v>
      </c>
      <c r="G15" s="22">
        <v>2.75</v>
      </c>
      <c r="H15" s="22">
        <v>99.55</v>
      </c>
      <c r="I15" s="22">
        <v>679.95</v>
      </c>
      <c r="J15" s="20">
        <v>8.9</v>
      </c>
      <c r="K15" s="20">
        <v>1.52</v>
      </c>
      <c r="L15" s="20">
        <v>0</v>
      </c>
      <c r="M15" s="20">
        <v>0</v>
      </c>
      <c r="N15" s="20">
        <v>19.02</v>
      </c>
      <c r="O15" s="20">
        <v>77.98</v>
      </c>
      <c r="P15" s="20">
        <v>2.54</v>
      </c>
      <c r="Q15" s="20">
        <v>0</v>
      </c>
      <c r="R15" s="20">
        <v>0</v>
      </c>
      <c r="S15" s="20">
        <v>0.45</v>
      </c>
      <c r="T15" s="20">
        <v>5.76</v>
      </c>
      <c r="U15" s="20">
        <v>1171.93</v>
      </c>
      <c r="V15" s="20">
        <v>314.23</v>
      </c>
      <c r="W15" s="20">
        <v>61.3</v>
      </c>
      <c r="X15" s="20">
        <v>52.49</v>
      </c>
      <c r="Y15" s="20">
        <v>225.6</v>
      </c>
      <c r="Z15" s="20">
        <v>2.2200000000000002</v>
      </c>
      <c r="AA15" s="20">
        <v>76.45</v>
      </c>
      <c r="AB15" s="20">
        <v>261.47000000000003</v>
      </c>
      <c r="AC15" s="20">
        <v>162.30000000000001</v>
      </c>
      <c r="AD15" s="20">
        <v>1.75</v>
      </c>
      <c r="AE15" s="20">
        <v>0.11</v>
      </c>
      <c r="AF15" s="20">
        <v>0.17</v>
      </c>
      <c r="AG15" s="20">
        <v>6.08</v>
      </c>
      <c r="AH15" s="20">
        <v>11.84</v>
      </c>
      <c r="AI15" s="20">
        <v>3.5</v>
      </c>
      <c r="AJ15" s="20">
        <v>0</v>
      </c>
      <c r="AK15" s="20">
        <v>322.45999999999998</v>
      </c>
      <c r="AL15" s="20">
        <v>264.32</v>
      </c>
      <c r="AM15" s="20">
        <v>873.05</v>
      </c>
      <c r="AN15" s="20">
        <v>360.71</v>
      </c>
      <c r="AO15" s="20">
        <v>198.53</v>
      </c>
      <c r="AP15" s="20">
        <v>351.56</v>
      </c>
      <c r="AQ15" s="20">
        <v>135.85</v>
      </c>
      <c r="AR15" s="20">
        <v>561.27</v>
      </c>
      <c r="AS15" s="20">
        <v>417.08</v>
      </c>
      <c r="AT15" s="20">
        <v>557.53</v>
      </c>
      <c r="AU15" s="20">
        <v>533.52</v>
      </c>
      <c r="AV15" s="20">
        <v>214.25</v>
      </c>
      <c r="AW15" s="20">
        <v>388.2</v>
      </c>
      <c r="AX15" s="20">
        <v>2388</v>
      </c>
      <c r="AY15" s="20">
        <v>0</v>
      </c>
      <c r="AZ15" s="20">
        <v>740.22</v>
      </c>
      <c r="BA15" s="20">
        <v>436.59</v>
      </c>
      <c r="BB15" s="20">
        <v>371.26</v>
      </c>
      <c r="BC15" s="20">
        <v>210.4</v>
      </c>
      <c r="BD15" s="20">
        <v>0.28999999999999998</v>
      </c>
      <c r="BE15" s="20">
        <v>0.06</v>
      </c>
      <c r="BF15" s="20">
        <v>0.06</v>
      </c>
      <c r="BG15" s="20">
        <v>0.15</v>
      </c>
      <c r="BH15" s="20">
        <v>0.19</v>
      </c>
      <c r="BI15" s="20">
        <v>0.61</v>
      </c>
      <c r="BJ15" s="20">
        <v>0</v>
      </c>
      <c r="BK15" s="20">
        <v>2.15</v>
      </c>
      <c r="BL15" s="20">
        <v>0</v>
      </c>
      <c r="BM15" s="20">
        <v>0.67</v>
      </c>
      <c r="BN15" s="20">
        <v>0</v>
      </c>
      <c r="BO15" s="20">
        <v>0.01</v>
      </c>
      <c r="BP15" s="20">
        <v>0</v>
      </c>
      <c r="BQ15" s="20">
        <v>0.06</v>
      </c>
      <c r="BR15" s="20">
        <v>0.23</v>
      </c>
      <c r="BS15" s="20">
        <v>2.34</v>
      </c>
      <c r="BT15" s="20">
        <v>0</v>
      </c>
      <c r="BU15" s="20">
        <v>0</v>
      </c>
      <c r="BV15" s="20">
        <v>1.31</v>
      </c>
      <c r="BW15" s="20">
        <v>0.02</v>
      </c>
      <c r="BX15" s="20">
        <v>0</v>
      </c>
      <c r="BY15" s="20">
        <v>0</v>
      </c>
      <c r="BZ15" s="20">
        <v>0</v>
      </c>
      <c r="CA15" s="20">
        <v>0</v>
      </c>
      <c r="CB15" s="20">
        <v>676.93</v>
      </c>
      <c r="CC15" s="20">
        <f>$I$15/$I$16*100</f>
        <v>100</v>
      </c>
      <c r="CD15" s="20">
        <v>120.03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15.5</v>
      </c>
      <c r="CP15" s="20">
        <v>1.1100000000000001</v>
      </c>
    </row>
    <row r="16" spans="1:94" s="20" customFormat="1" ht="14.25">
      <c r="B16" s="21" t="s">
        <v>97</v>
      </c>
      <c r="C16" s="36"/>
      <c r="D16" s="22">
        <v>24.5</v>
      </c>
      <c r="E16" s="22">
        <v>13.53</v>
      </c>
      <c r="F16" s="22">
        <v>20.39</v>
      </c>
      <c r="G16" s="22">
        <v>2.75</v>
      </c>
      <c r="H16" s="22">
        <v>99.55</v>
      </c>
      <c r="I16" s="22">
        <v>679.95</v>
      </c>
      <c r="J16" s="20">
        <v>8.9</v>
      </c>
      <c r="K16" s="20">
        <v>1.52</v>
      </c>
      <c r="L16" s="20">
        <v>0</v>
      </c>
      <c r="M16" s="20">
        <v>0</v>
      </c>
      <c r="N16" s="20">
        <v>19.02</v>
      </c>
      <c r="O16" s="20">
        <v>77.98</v>
      </c>
      <c r="P16" s="20">
        <v>2.54</v>
      </c>
      <c r="Q16" s="20">
        <v>0</v>
      </c>
      <c r="R16" s="20">
        <v>0</v>
      </c>
      <c r="S16" s="20">
        <v>0.45</v>
      </c>
      <c r="T16" s="20">
        <v>5.76</v>
      </c>
      <c r="U16" s="20">
        <v>1171.93</v>
      </c>
      <c r="V16" s="20">
        <v>314.23</v>
      </c>
      <c r="W16" s="20">
        <v>61.3</v>
      </c>
      <c r="X16" s="20">
        <v>52.49</v>
      </c>
      <c r="Y16" s="20">
        <v>225.6</v>
      </c>
      <c r="Z16" s="20">
        <v>2.2200000000000002</v>
      </c>
      <c r="AA16" s="20">
        <v>76.45</v>
      </c>
      <c r="AB16" s="20">
        <v>261.47000000000003</v>
      </c>
      <c r="AC16" s="20">
        <v>162.30000000000001</v>
      </c>
      <c r="AD16" s="20">
        <v>1.75</v>
      </c>
      <c r="AE16" s="20">
        <v>0.11</v>
      </c>
      <c r="AF16" s="20">
        <v>0.17</v>
      </c>
      <c r="AG16" s="20">
        <v>6.08</v>
      </c>
      <c r="AH16" s="20">
        <v>11.84</v>
      </c>
      <c r="AI16" s="20">
        <v>3.5</v>
      </c>
      <c r="AJ16" s="20">
        <v>0</v>
      </c>
      <c r="AK16" s="20">
        <v>322.45999999999998</v>
      </c>
      <c r="AL16" s="20">
        <v>264.32</v>
      </c>
      <c r="AM16" s="20">
        <v>873.05</v>
      </c>
      <c r="AN16" s="20">
        <v>360.71</v>
      </c>
      <c r="AO16" s="20">
        <v>198.53</v>
      </c>
      <c r="AP16" s="20">
        <v>351.56</v>
      </c>
      <c r="AQ16" s="20">
        <v>135.85</v>
      </c>
      <c r="AR16" s="20">
        <v>561.27</v>
      </c>
      <c r="AS16" s="20">
        <v>417.08</v>
      </c>
      <c r="AT16" s="20">
        <v>557.53</v>
      </c>
      <c r="AU16" s="20">
        <v>533.52</v>
      </c>
      <c r="AV16" s="20">
        <v>214.25</v>
      </c>
      <c r="AW16" s="20">
        <v>388.2</v>
      </c>
      <c r="AX16" s="20">
        <v>2388</v>
      </c>
      <c r="AY16" s="20">
        <v>0</v>
      </c>
      <c r="AZ16" s="20">
        <v>740.22</v>
      </c>
      <c r="BA16" s="20">
        <v>436.59</v>
      </c>
      <c r="BB16" s="20">
        <v>371.26</v>
      </c>
      <c r="BC16" s="20">
        <v>210.4</v>
      </c>
      <c r="BD16" s="20">
        <v>0.28999999999999998</v>
      </c>
      <c r="BE16" s="20">
        <v>0.06</v>
      </c>
      <c r="BF16" s="20">
        <v>0.06</v>
      </c>
      <c r="BG16" s="20">
        <v>0.15</v>
      </c>
      <c r="BH16" s="20">
        <v>0.19</v>
      </c>
      <c r="BI16" s="20">
        <v>0.61</v>
      </c>
      <c r="BJ16" s="20">
        <v>0</v>
      </c>
      <c r="BK16" s="20">
        <v>2.15</v>
      </c>
      <c r="BL16" s="20">
        <v>0</v>
      </c>
      <c r="BM16" s="20">
        <v>0.67</v>
      </c>
      <c r="BN16" s="20">
        <v>0</v>
      </c>
      <c r="BO16" s="20">
        <v>0.01</v>
      </c>
      <c r="BP16" s="20">
        <v>0</v>
      </c>
      <c r="BQ16" s="20">
        <v>0.06</v>
      </c>
      <c r="BR16" s="20">
        <v>0.23</v>
      </c>
      <c r="BS16" s="20">
        <v>2.34</v>
      </c>
      <c r="BT16" s="20">
        <v>0</v>
      </c>
      <c r="BU16" s="20">
        <v>0</v>
      </c>
      <c r="BV16" s="20">
        <v>1.31</v>
      </c>
      <c r="BW16" s="20">
        <v>0.02</v>
      </c>
      <c r="BX16" s="20">
        <v>0</v>
      </c>
      <c r="BY16" s="20">
        <v>0</v>
      </c>
      <c r="BZ16" s="20">
        <v>0</v>
      </c>
      <c r="CA16" s="20">
        <v>0</v>
      </c>
      <c r="CB16" s="20">
        <v>676.93</v>
      </c>
      <c r="CD16" s="20">
        <v>120.03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  <c r="CM16" s="20">
        <v>0</v>
      </c>
      <c r="CN16" s="20">
        <v>0</v>
      </c>
      <c r="CO16" s="20">
        <v>15.5</v>
      </c>
      <c r="CP16" s="20">
        <v>1.1100000000000001</v>
      </c>
    </row>
    <row r="17" spans="1:94">
      <c r="B17" s="24" t="s">
        <v>98</v>
      </c>
    </row>
    <row r="18" spans="1:94">
      <c r="B18" s="24" t="s">
        <v>89</v>
      </c>
    </row>
    <row r="19" spans="1:94" s="27" customFormat="1" ht="31.5">
      <c r="A19" s="27" t="str">
        <f>"11/4"</f>
        <v>11/4</v>
      </c>
      <c r="B19" s="28" t="s">
        <v>99</v>
      </c>
      <c r="C19" s="37" t="str">
        <f>"250"</f>
        <v>250</v>
      </c>
      <c r="D19" s="27">
        <v>8.18</v>
      </c>
      <c r="E19" s="27">
        <v>2.95</v>
      </c>
      <c r="F19" s="27">
        <v>8.26</v>
      </c>
      <c r="G19" s="27">
        <v>1.65</v>
      </c>
      <c r="H19" s="27">
        <v>40.700000000000003</v>
      </c>
      <c r="I19" s="27">
        <v>267.82708250000002</v>
      </c>
      <c r="J19" s="27">
        <v>5.09</v>
      </c>
      <c r="K19" s="27">
        <v>0.14000000000000001</v>
      </c>
      <c r="L19" s="27">
        <v>0</v>
      </c>
      <c r="M19" s="27">
        <v>0</v>
      </c>
      <c r="N19" s="27">
        <v>9.67</v>
      </c>
      <c r="O19" s="27">
        <v>29.39</v>
      </c>
      <c r="P19" s="27">
        <v>1.64</v>
      </c>
      <c r="Q19" s="27">
        <v>0</v>
      </c>
      <c r="R19" s="27">
        <v>0</v>
      </c>
      <c r="S19" s="27">
        <v>0.1</v>
      </c>
      <c r="T19" s="27">
        <v>2.59</v>
      </c>
      <c r="U19" s="27">
        <v>539.86</v>
      </c>
      <c r="V19" s="27">
        <v>223.2</v>
      </c>
      <c r="W19" s="27">
        <v>122.98</v>
      </c>
      <c r="X19" s="27">
        <v>48.52</v>
      </c>
      <c r="Y19" s="27">
        <v>182.1</v>
      </c>
      <c r="Z19" s="27">
        <v>1.32</v>
      </c>
      <c r="AA19" s="27">
        <v>27</v>
      </c>
      <c r="AB19" s="27">
        <v>31</v>
      </c>
      <c r="AC19" s="27">
        <v>51.63</v>
      </c>
      <c r="AD19" s="27">
        <v>0.21</v>
      </c>
      <c r="AE19" s="27">
        <v>0.18</v>
      </c>
      <c r="AF19" s="27">
        <v>0.14000000000000001</v>
      </c>
      <c r="AG19" s="27">
        <v>0.73</v>
      </c>
      <c r="AH19" s="27">
        <v>3.11</v>
      </c>
      <c r="AI19" s="27">
        <v>0.52</v>
      </c>
      <c r="AJ19" s="27">
        <v>0</v>
      </c>
      <c r="AK19" s="27">
        <v>155.69</v>
      </c>
      <c r="AL19" s="27">
        <v>153.75</v>
      </c>
      <c r="AM19" s="27">
        <v>984.89</v>
      </c>
      <c r="AN19" s="27">
        <v>346.68</v>
      </c>
      <c r="AO19" s="27">
        <v>209.68</v>
      </c>
      <c r="AP19" s="27">
        <v>312.95999999999998</v>
      </c>
      <c r="AQ19" s="27">
        <v>127.55</v>
      </c>
      <c r="AR19" s="27">
        <v>412.31</v>
      </c>
      <c r="AS19" s="27">
        <v>507.37</v>
      </c>
      <c r="AT19" s="27">
        <v>201.28</v>
      </c>
      <c r="AU19" s="27">
        <v>308.85000000000002</v>
      </c>
      <c r="AV19" s="27">
        <v>124.26</v>
      </c>
      <c r="AW19" s="27">
        <v>142.41</v>
      </c>
      <c r="AX19" s="27">
        <v>1051.74</v>
      </c>
      <c r="AY19" s="27">
        <v>0</v>
      </c>
      <c r="AZ19" s="27">
        <v>383.52</v>
      </c>
      <c r="BA19" s="27">
        <v>332.17</v>
      </c>
      <c r="BB19" s="27">
        <v>368.13</v>
      </c>
      <c r="BC19" s="27">
        <v>109.63</v>
      </c>
      <c r="BD19" s="27">
        <v>0.15</v>
      </c>
      <c r="BE19" s="27">
        <v>7.0000000000000007E-2</v>
      </c>
      <c r="BF19" s="27">
        <v>0.04</v>
      </c>
      <c r="BG19" s="27">
        <v>0.08</v>
      </c>
      <c r="BH19" s="27">
        <v>0.09</v>
      </c>
      <c r="BI19" s="27">
        <v>0.44</v>
      </c>
      <c r="BJ19" s="27">
        <v>0</v>
      </c>
      <c r="BK19" s="27">
        <v>1.32</v>
      </c>
      <c r="BL19" s="27">
        <v>0</v>
      </c>
      <c r="BM19" s="27">
        <v>0.4</v>
      </c>
      <c r="BN19" s="27">
        <v>0.01</v>
      </c>
      <c r="BO19" s="27">
        <v>0</v>
      </c>
      <c r="BP19" s="27">
        <v>0</v>
      </c>
      <c r="BQ19" s="27">
        <v>0.08</v>
      </c>
      <c r="BR19" s="27">
        <v>0.13</v>
      </c>
      <c r="BS19" s="27">
        <v>1.22</v>
      </c>
      <c r="BT19" s="27">
        <v>0</v>
      </c>
      <c r="BU19" s="27">
        <v>0</v>
      </c>
      <c r="BV19" s="27">
        <v>0.97</v>
      </c>
      <c r="BW19" s="27">
        <v>0.02</v>
      </c>
      <c r="BX19" s="27">
        <v>0</v>
      </c>
      <c r="BY19" s="27">
        <v>0</v>
      </c>
      <c r="BZ19" s="27">
        <v>0</v>
      </c>
      <c r="CA19" s="27">
        <v>0</v>
      </c>
      <c r="CB19" s="27">
        <v>206.97</v>
      </c>
      <c r="CD19" s="27">
        <v>32.17</v>
      </c>
      <c r="CF19" s="27">
        <v>0</v>
      </c>
      <c r="CG19" s="27">
        <v>0</v>
      </c>
      <c r="CH19" s="27">
        <v>0</v>
      </c>
      <c r="CI19" s="27">
        <v>0</v>
      </c>
      <c r="CJ19" s="27">
        <v>0</v>
      </c>
      <c r="CK19" s="27">
        <v>0</v>
      </c>
      <c r="CL19" s="27">
        <v>0</v>
      </c>
      <c r="CM19" s="27">
        <v>0</v>
      </c>
      <c r="CN19" s="27">
        <v>0</v>
      </c>
      <c r="CO19" s="27">
        <v>5</v>
      </c>
      <c r="CP19" s="27">
        <v>1.25</v>
      </c>
    </row>
    <row r="20" spans="1:94" s="27" customFormat="1">
      <c r="A20" s="27" t="str">
        <f>"1/13"</f>
        <v>1/13</v>
      </c>
      <c r="B20" s="28" t="s">
        <v>100</v>
      </c>
      <c r="C20" s="37" t="str">
        <f>"65"</f>
        <v>65</v>
      </c>
      <c r="D20" s="27">
        <v>3.92</v>
      </c>
      <c r="E20" s="27">
        <v>0.12</v>
      </c>
      <c r="F20" s="27">
        <v>11.33</v>
      </c>
      <c r="G20" s="27">
        <v>0.45</v>
      </c>
      <c r="H20" s="27">
        <v>23.65</v>
      </c>
      <c r="I20" s="27">
        <v>214.11599999999999</v>
      </c>
      <c r="J20" s="27">
        <v>7.07</v>
      </c>
      <c r="K20" s="27">
        <v>0.33</v>
      </c>
      <c r="L20" s="27">
        <v>0</v>
      </c>
      <c r="M20" s="27">
        <v>0</v>
      </c>
      <c r="N20" s="27">
        <v>0.75</v>
      </c>
      <c r="O20" s="27">
        <v>22.8</v>
      </c>
      <c r="P20" s="27">
        <v>0.1</v>
      </c>
      <c r="Q20" s="27">
        <v>0</v>
      </c>
      <c r="R20" s="27">
        <v>0</v>
      </c>
      <c r="S20" s="27">
        <v>0</v>
      </c>
      <c r="T20" s="27">
        <v>1.1100000000000001</v>
      </c>
      <c r="U20" s="27">
        <v>2.25</v>
      </c>
      <c r="V20" s="27">
        <v>4.5</v>
      </c>
      <c r="W20" s="27">
        <v>3.6</v>
      </c>
      <c r="X20" s="27">
        <v>0</v>
      </c>
      <c r="Y20" s="27">
        <v>4.5</v>
      </c>
      <c r="Z20" s="27">
        <v>0.03</v>
      </c>
      <c r="AA20" s="27">
        <v>60</v>
      </c>
      <c r="AB20" s="27">
        <v>45</v>
      </c>
      <c r="AC20" s="27">
        <v>67.5</v>
      </c>
      <c r="AD20" s="27">
        <v>0.15</v>
      </c>
      <c r="AE20" s="27">
        <v>0</v>
      </c>
      <c r="AF20" s="27">
        <v>0.02</v>
      </c>
      <c r="AG20" s="27">
        <v>0.02</v>
      </c>
      <c r="AH20" s="27">
        <v>0.03</v>
      </c>
      <c r="AI20" s="27">
        <v>0</v>
      </c>
      <c r="AJ20" s="27">
        <v>0</v>
      </c>
      <c r="AK20" s="27">
        <v>189.8</v>
      </c>
      <c r="AL20" s="27">
        <v>197.15</v>
      </c>
      <c r="AM20" s="27">
        <v>303.89999999999998</v>
      </c>
      <c r="AN20" s="27">
        <v>103.75</v>
      </c>
      <c r="AO20" s="27">
        <v>60.05</v>
      </c>
      <c r="AP20" s="27">
        <v>122.05</v>
      </c>
      <c r="AQ20" s="27">
        <v>49.95</v>
      </c>
      <c r="AR20" s="27">
        <v>214.3</v>
      </c>
      <c r="AS20" s="27">
        <v>134.4</v>
      </c>
      <c r="AT20" s="27">
        <v>183.9</v>
      </c>
      <c r="AU20" s="27">
        <v>157.05000000000001</v>
      </c>
      <c r="AV20" s="27">
        <v>83.25</v>
      </c>
      <c r="AW20" s="27">
        <v>141.6</v>
      </c>
      <c r="AX20" s="27">
        <v>1175.3</v>
      </c>
      <c r="AY20" s="27">
        <v>0</v>
      </c>
      <c r="AZ20" s="27">
        <v>383.2</v>
      </c>
      <c r="BA20" s="27">
        <v>171.6</v>
      </c>
      <c r="BB20" s="27">
        <v>114.8</v>
      </c>
      <c r="BC20" s="27">
        <v>87.5</v>
      </c>
      <c r="BD20" s="27">
        <v>0.4</v>
      </c>
      <c r="BE20" s="27">
        <v>0.18</v>
      </c>
      <c r="BF20" s="27">
        <v>0.1</v>
      </c>
      <c r="BG20" s="27">
        <v>0.23</v>
      </c>
      <c r="BH20" s="27">
        <v>0.26</v>
      </c>
      <c r="BI20" s="27">
        <v>1.19</v>
      </c>
      <c r="BJ20" s="27">
        <v>0</v>
      </c>
      <c r="BK20" s="27">
        <v>3.37</v>
      </c>
      <c r="BL20" s="27">
        <v>0</v>
      </c>
      <c r="BM20" s="27">
        <v>1.03</v>
      </c>
      <c r="BN20" s="27">
        <v>0</v>
      </c>
      <c r="BO20" s="27">
        <v>0</v>
      </c>
      <c r="BP20" s="27">
        <v>0</v>
      </c>
      <c r="BQ20" s="27">
        <v>0.23</v>
      </c>
      <c r="BR20" s="27">
        <v>0.35</v>
      </c>
      <c r="BS20" s="27">
        <v>2.75</v>
      </c>
      <c r="BT20" s="27">
        <v>0</v>
      </c>
      <c r="BU20" s="27">
        <v>0</v>
      </c>
      <c r="BV20" s="27">
        <v>0.33</v>
      </c>
      <c r="BW20" s="27">
        <v>0.02</v>
      </c>
      <c r="BX20" s="27">
        <v>0</v>
      </c>
      <c r="BY20" s="27">
        <v>0</v>
      </c>
      <c r="BZ20" s="27">
        <v>0</v>
      </c>
      <c r="CA20" s="27">
        <v>0</v>
      </c>
      <c r="CB20" s="27">
        <v>23.3</v>
      </c>
      <c r="CD20" s="27">
        <v>67.5</v>
      </c>
      <c r="CF20" s="27">
        <v>0</v>
      </c>
      <c r="CG20" s="27">
        <v>0</v>
      </c>
      <c r="CH20" s="27">
        <v>0</v>
      </c>
      <c r="CI20" s="27">
        <v>0</v>
      </c>
      <c r="CJ20" s="27">
        <v>0</v>
      </c>
      <c r="CK20" s="27">
        <v>0</v>
      </c>
      <c r="CL20" s="27">
        <v>0</v>
      </c>
      <c r="CM20" s="27">
        <v>0</v>
      </c>
      <c r="CN20" s="27">
        <v>0</v>
      </c>
      <c r="CO20" s="27">
        <v>0</v>
      </c>
      <c r="CP20" s="27">
        <v>0</v>
      </c>
    </row>
    <row r="21" spans="1:94" s="27" customFormat="1" ht="31.5">
      <c r="A21" s="27" t="str">
        <f>"32/10"</f>
        <v>32/10</v>
      </c>
      <c r="B21" s="28" t="s">
        <v>101</v>
      </c>
      <c r="C21" s="37" t="str">
        <f>"200"</f>
        <v>200</v>
      </c>
      <c r="D21" s="27">
        <v>2.84</v>
      </c>
      <c r="E21" s="27">
        <v>2.84</v>
      </c>
      <c r="F21" s="27">
        <v>3.19</v>
      </c>
      <c r="G21" s="27">
        <v>0</v>
      </c>
      <c r="H21" s="27">
        <v>14.83</v>
      </c>
      <c r="I21" s="27">
        <v>95.887190399999994</v>
      </c>
      <c r="J21" s="27">
        <v>2</v>
      </c>
      <c r="K21" s="27">
        <v>0</v>
      </c>
      <c r="L21" s="27">
        <v>0</v>
      </c>
      <c r="M21" s="27">
        <v>0</v>
      </c>
      <c r="N21" s="27">
        <v>14.39</v>
      </c>
      <c r="O21" s="27">
        <v>0</v>
      </c>
      <c r="P21" s="27">
        <v>0.44</v>
      </c>
      <c r="Q21" s="27">
        <v>0</v>
      </c>
      <c r="R21" s="27">
        <v>0</v>
      </c>
      <c r="S21" s="27">
        <v>0.1</v>
      </c>
      <c r="T21" s="27">
        <v>0.71</v>
      </c>
      <c r="U21" s="27">
        <v>49.6</v>
      </c>
      <c r="V21" s="27">
        <v>144.84</v>
      </c>
      <c r="W21" s="27">
        <v>116.69</v>
      </c>
      <c r="X21" s="27">
        <v>13.3</v>
      </c>
      <c r="Y21" s="27">
        <v>83.7</v>
      </c>
      <c r="Z21" s="27">
        <v>0.13</v>
      </c>
      <c r="AA21" s="27">
        <v>20</v>
      </c>
      <c r="AB21" s="27">
        <v>9</v>
      </c>
      <c r="AC21" s="27">
        <v>22</v>
      </c>
      <c r="AD21" s="27">
        <v>0</v>
      </c>
      <c r="AE21" s="27">
        <v>0.03</v>
      </c>
      <c r="AF21" s="27">
        <v>0.14000000000000001</v>
      </c>
      <c r="AG21" s="27">
        <v>0.09</v>
      </c>
      <c r="AH21" s="27">
        <v>0.8</v>
      </c>
      <c r="AI21" s="27">
        <v>0.52</v>
      </c>
      <c r="AJ21" s="27">
        <v>0</v>
      </c>
      <c r="AK21" s="27">
        <v>159.74</v>
      </c>
      <c r="AL21" s="27">
        <v>157.78</v>
      </c>
      <c r="AM21" s="27">
        <v>270.48</v>
      </c>
      <c r="AN21" s="27">
        <v>217.56</v>
      </c>
      <c r="AO21" s="27">
        <v>72.52</v>
      </c>
      <c r="AP21" s="27">
        <v>127.4</v>
      </c>
      <c r="AQ21" s="27">
        <v>42.14</v>
      </c>
      <c r="AR21" s="27">
        <v>143.08000000000001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180.32</v>
      </c>
      <c r="BC21" s="27">
        <v>25.48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S21" s="27">
        <v>0</v>
      </c>
      <c r="BT21" s="27">
        <v>0</v>
      </c>
      <c r="BU21" s="27">
        <v>0</v>
      </c>
      <c r="BV21" s="27">
        <v>0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198.41</v>
      </c>
      <c r="CD21" s="27">
        <v>21.5</v>
      </c>
      <c r="CF21" s="27">
        <v>0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10</v>
      </c>
      <c r="CP21" s="27">
        <v>0</v>
      </c>
    </row>
    <row r="22" spans="1:94" s="25" customFormat="1">
      <c r="A22" s="25" t="str">
        <f>"-"</f>
        <v>-</v>
      </c>
      <c r="B22" s="26" t="s">
        <v>94</v>
      </c>
      <c r="C22" s="38" t="str">
        <f>"50"</f>
        <v>50</v>
      </c>
      <c r="D22" s="25">
        <v>3.31</v>
      </c>
      <c r="E22" s="25">
        <v>0</v>
      </c>
      <c r="F22" s="25">
        <v>0.33</v>
      </c>
      <c r="G22" s="25">
        <v>0.33</v>
      </c>
      <c r="H22" s="25">
        <v>23.45</v>
      </c>
      <c r="I22" s="25">
        <v>111.95049999999999</v>
      </c>
      <c r="J22" s="25">
        <v>0</v>
      </c>
      <c r="K22" s="25">
        <v>0</v>
      </c>
      <c r="L22" s="25">
        <v>0</v>
      </c>
      <c r="M22" s="25">
        <v>0</v>
      </c>
      <c r="N22" s="25">
        <v>0.55000000000000004</v>
      </c>
      <c r="O22" s="25">
        <v>22.8</v>
      </c>
      <c r="P22" s="25">
        <v>0.1</v>
      </c>
      <c r="Q22" s="25">
        <v>0</v>
      </c>
      <c r="R22" s="25">
        <v>0</v>
      </c>
      <c r="S22" s="25">
        <v>0</v>
      </c>
      <c r="T22" s="25">
        <v>0.9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254.48</v>
      </c>
      <c r="AN22" s="25">
        <v>84.39</v>
      </c>
      <c r="AO22" s="25">
        <v>50.03</v>
      </c>
      <c r="AP22" s="25">
        <v>100.05</v>
      </c>
      <c r="AQ22" s="25">
        <v>37.85</v>
      </c>
      <c r="AR22" s="25">
        <v>180.96</v>
      </c>
      <c r="AS22" s="25">
        <v>112.23</v>
      </c>
      <c r="AT22" s="25">
        <v>156.6</v>
      </c>
      <c r="AU22" s="25">
        <v>129.19999999999999</v>
      </c>
      <c r="AV22" s="25">
        <v>67.86</v>
      </c>
      <c r="AW22" s="25">
        <v>120.06</v>
      </c>
      <c r="AX22" s="25">
        <v>1003.98</v>
      </c>
      <c r="AY22" s="25">
        <v>0</v>
      </c>
      <c r="AZ22" s="25">
        <v>327.12</v>
      </c>
      <c r="BA22" s="25">
        <v>142.25</v>
      </c>
      <c r="BB22" s="25">
        <v>94.4</v>
      </c>
      <c r="BC22" s="25">
        <v>74.819999999999993</v>
      </c>
      <c r="BD22" s="25">
        <v>0</v>
      </c>
      <c r="BE22" s="25">
        <v>0</v>
      </c>
      <c r="BF22" s="25">
        <v>0</v>
      </c>
      <c r="BG22" s="25">
        <v>0</v>
      </c>
      <c r="BH22" s="25">
        <v>0</v>
      </c>
      <c r="BI22" s="25">
        <v>0</v>
      </c>
      <c r="BJ22" s="25">
        <v>0</v>
      </c>
      <c r="BK22" s="25">
        <v>0.04</v>
      </c>
      <c r="BL22" s="25">
        <v>0</v>
      </c>
      <c r="BM22" s="25">
        <v>0</v>
      </c>
      <c r="BN22" s="25">
        <v>0</v>
      </c>
      <c r="BO22" s="25">
        <v>0</v>
      </c>
      <c r="BP22" s="25">
        <v>0</v>
      </c>
      <c r="BQ22" s="25">
        <v>0</v>
      </c>
      <c r="BR22" s="25">
        <v>0</v>
      </c>
      <c r="BS22" s="25">
        <v>0.03</v>
      </c>
      <c r="BT22" s="25">
        <v>0</v>
      </c>
      <c r="BU22" s="25">
        <v>0</v>
      </c>
      <c r="BV22" s="25">
        <v>0.14000000000000001</v>
      </c>
      <c r="BW22" s="25">
        <v>0.01</v>
      </c>
      <c r="BX22" s="25">
        <v>0</v>
      </c>
      <c r="BY22" s="25">
        <v>0</v>
      </c>
      <c r="BZ22" s="25">
        <v>0</v>
      </c>
      <c r="CA22" s="25">
        <v>0</v>
      </c>
      <c r="CB22" s="25">
        <v>19.55</v>
      </c>
      <c r="CD22" s="25">
        <v>0</v>
      </c>
      <c r="CF22" s="25">
        <v>0</v>
      </c>
      <c r="CG22" s="25">
        <v>0</v>
      </c>
      <c r="CH22" s="25">
        <v>0</v>
      </c>
      <c r="CI22" s="25">
        <v>0</v>
      </c>
      <c r="CJ22" s="25">
        <v>0</v>
      </c>
      <c r="CK22" s="25">
        <v>0</v>
      </c>
      <c r="CL22" s="25">
        <v>0</v>
      </c>
      <c r="CM22" s="25">
        <v>0</v>
      </c>
      <c r="CN22" s="25">
        <v>0</v>
      </c>
      <c r="CO22" s="25">
        <v>0</v>
      </c>
      <c r="CP22" s="25">
        <v>0</v>
      </c>
    </row>
    <row r="23" spans="1:94" s="29" customFormat="1">
      <c r="B23" s="30" t="s">
        <v>96</v>
      </c>
      <c r="C23" s="39">
        <v>565</v>
      </c>
      <c r="D23" s="29">
        <v>18.25</v>
      </c>
      <c r="E23" s="29">
        <v>5.91</v>
      </c>
      <c r="F23" s="29">
        <v>23.09</v>
      </c>
      <c r="G23" s="29">
        <v>2.4300000000000002</v>
      </c>
      <c r="H23" s="29">
        <v>102.62</v>
      </c>
      <c r="I23" s="29">
        <v>689.78</v>
      </c>
      <c r="J23" s="29">
        <v>14.16</v>
      </c>
      <c r="K23" s="29">
        <v>0.47</v>
      </c>
      <c r="L23" s="29">
        <v>0</v>
      </c>
      <c r="M23" s="29">
        <v>0</v>
      </c>
      <c r="N23" s="29">
        <v>25.35</v>
      </c>
      <c r="O23" s="29">
        <v>74.989999999999995</v>
      </c>
      <c r="P23" s="29">
        <v>2.2799999999999998</v>
      </c>
      <c r="Q23" s="29">
        <v>0</v>
      </c>
      <c r="R23" s="29">
        <v>0</v>
      </c>
      <c r="S23" s="29">
        <v>0.2</v>
      </c>
      <c r="T23" s="29">
        <v>5.31</v>
      </c>
      <c r="U23" s="29">
        <v>591.71</v>
      </c>
      <c r="V23" s="29">
        <v>372.54</v>
      </c>
      <c r="W23" s="29">
        <v>243.27</v>
      </c>
      <c r="X23" s="29">
        <v>61.82</v>
      </c>
      <c r="Y23" s="29">
        <v>270.3</v>
      </c>
      <c r="Z23" s="29">
        <v>1.47</v>
      </c>
      <c r="AA23" s="29">
        <v>107</v>
      </c>
      <c r="AB23" s="29">
        <v>85</v>
      </c>
      <c r="AC23" s="29">
        <v>141.13</v>
      </c>
      <c r="AD23" s="29">
        <v>0.36</v>
      </c>
      <c r="AE23" s="29">
        <v>0.22</v>
      </c>
      <c r="AF23" s="29">
        <v>0.3</v>
      </c>
      <c r="AG23" s="29">
        <v>0.83</v>
      </c>
      <c r="AH23" s="29">
        <v>3.94</v>
      </c>
      <c r="AI23" s="29">
        <v>1.04</v>
      </c>
      <c r="AJ23" s="29">
        <v>0</v>
      </c>
      <c r="AK23" s="29">
        <v>505.23</v>
      </c>
      <c r="AL23" s="29">
        <v>508.68</v>
      </c>
      <c r="AM23" s="29">
        <v>1813.74</v>
      </c>
      <c r="AN23" s="29">
        <v>752.38</v>
      </c>
      <c r="AO23" s="29">
        <v>392.27</v>
      </c>
      <c r="AP23" s="29">
        <v>662.46</v>
      </c>
      <c r="AQ23" s="29">
        <v>257.48</v>
      </c>
      <c r="AR23" s="29">
        <v>950.65</v>
      </c>
      <c r="AS23" s="29">
        <v>754</v>
      </c>
      <c r="AT23" s="29">
        <v>541.78</v>
      </c>
      <c r="AU23" s="29">
        <v>595.09</v>
      </c>
      <c r="AV23" s="29">
        <v>275.37</v>
      </c>
      <c r="AW23" s="29">
        <v>404.07</v>
      </c>
      <c r="AX23" s="29">
        <v>3231.02</v>
      </c>
      <c r="AY23" s="29">
        <v>0</v>
      </c>
      <c r="AZ23" s="29">
        <v>1093.8399999999999</v>
      </c>
      <c r="BA23" s="29">
        <v>646.02</v>
      </c>
      <c r="BB23" s="29">
        <v>757.64</v>
      </c>
      <c r="BC23" s="29">
        <v>297.43</v>
      </c>
      <c r="BD23" s="29">
        <v>0.55000000000000004</v>
      </c>
      <c r="BE23" s="29">
        <v>0.25</v>
      </c>
      <c r="BF23" s="29">
        <v>0.14000000000000001</v>
      </c>
      <c r="BG23" s="29">
        <v>0.31</v>
      </c>
      <c r="BH23" s="29">
        <v>0.35</v>
      </c>
      <c r="BI23" s="29">
        <v>1.63</v>
      </c>
      <c r="BJ23" s="29">
        <v>0</v>
      </c>
      <c r="BK23" s="29">
        <v>4.7300000000000004</v>
      </c>
      <c r="BL23" s="29">
        <v>0</v>
      </c>
      <c r="BM23" s="29">
        <v>1.43</v>
      </c>
      <c r="BN23" s="29">
        <v>0.01</v>
      </c>
      <c r="BO23" s="29">
        <v>0</v>
      </c>
      <c r="BP23" s="29">
        <v>0</v>
      </c>
      <c r="BQ23" s="29">
        <v>0.32</v>
      </c>
      <c r="BR23" s="29">
        <v>0.49</v>
      </c>
      <c r="BS23" s="29">
        <v>4</v>
      </c>
      <c r="BT23" s="29">
        <v>0</v>
      </c>
      <c r="BU23" s="29">
        <v>0</v>
      </c>
      <c r="BV23" s="29">
        <v>1.44</v>
      </c>
      <c r="BW23" s="29">
        <v>0.04</v>
      </c>
      <c r="BX23" s="29">
        <v>0</v>
      </c>
      <c r="BY23" s="29">
        <v>0</v>
      </c>
      <c r="BZ23" s="29">
        <v>0</v>
      </c>
      <c r="CA23" s="29">
        <v>0</v>
      </c>
      <c r="CB23" s="29">
        <v>448.23</v>
      </c>
      <c r="CC23" s="29">
        <f>$I$23/$I$24*100</f>
        <v>100</v>
      </c>
      <c r="CD23" s="29">
        <v>121.17</v>
      </c>
      <c r="CF23" s="29">
        <v>0</v>
      </c>
      <c r="CG23" s="29">
        <v>0</v>
      </c>
      <c r="CH23" s="29">
        <v>0</v>
      </c>
      <c r="CI23" s="29">
        <v>0</v>
      </c>
      <c r="CJ23" s="29">
        <v>0</v>
      </c>
      <c r="CK23" s="29">
        <v>0</v>
      </c>
      <c r="CL23" s="29">
        <v>0</v>
      </c>
      <c r="CM23" s="29">
        <v>0</v>
      </c>
      <c r="CN23" s="29">
        <v>0</v>
      </c>
      <c r="CO23" s="29">
        <v>15</v>
      </c>
      <c r="CP23" s="29">
        <v>1.25</v>
      </c>
    </row>
    <row r="24" spans="1:94" s="29" customFormat="1">
      <c r="B24" s="30" t="s">
        <v>97</v>
      </c>
      <c r="C24" s="39"/>
      <c r="D24" s="29">
        <v>18.25</v>
      </c>
      <c r="E24" s="29">
        <v>5.91</v>
      </c>
      <c r="F24" s="29">
        <v>23.09</v>
      </c>
      <c r="G24" s="29">
        <v>2.4300000000000002</v>
      </c>
      <c r="H24" s="29">
        <v>102.62</v>
      </c>
      <c r="I24" s="29">
        <v>689.78</v>
      </c>
      <c r="J24" s="29">
        <v>14.16</v>
      </c>
      <c r="K24" s="29">
        <v>0.47</v>
      </c>
      <c r="L24" s="29">
        <v>0</v>
      </c>
      <c r="M24" s="29">
        <v>0</v>
      </c>
      <c r="N24" s="29">
        <v>25.35</v>
      </c>
      <c r="O24" s="29">
        <v>74.989999999999995</v>
      </c>
      <c r="P24" s="29">
        <v>2.2799999999999998</v>
      </c>
      <c r="Q24" s="29">
        <v>0</v>
      </c>
      <c r="R24" s="29">
        <v>0</v>
      </c>
      <c r="S24" s="29">
        <v>0.2</v>
      </c>
      <c r="T24" s="29">
        <v>5.31</v>
      </c>
      <c r="U24" s="29">
        <v>591.71</v>
      </c>
      <c r="V24" s="29">
        <v>372.54</v>
      </c>
      <c r="W24" s="29">
        <v>243.27</v>
      </c>
      <c r="X24" s="29">
        <v>61.82</v>
      </c>
      <c r="Y24" s="29">
        <v>270.3</v>
      </c>
      <c r="Z24" s="29">
        <v>1.47</v>
      </c>
      <c r="AA24" s="29">
        <v>107</v>
      </c>
      <c r="AB24" s="29">
        <v>85</v>
      </c>
      <c r="AC24" s="29">
        <v>141.13</v>
      </c>
      <c r="AD24" s="29">
        <v>0.36</v>
      </c>
      <c r="AE24" s="29">
        <v>0.22</v>
      </c>
      <c r="AF24" s="29">
        <v>0.3</v>
      </c>
      <c r="AG24" s="29">
        <v>0.83</v>
      </c>
      <c r="AH24" s="29">
        <v>3.94</v>
      </c>
      <c r="AI24" s="29">
        <v>1.04</v>
      </c>
      <c r="AJ24" s="29">
        <v>0</v>
      </c>
      <c r="AK24" s="29">
        <v>505.23</v>
      </c>
      <c r="AL24" s="29">
        <v>508.68</v>
      </c>
      <c r="AM24" s="29">
        <v>1813.74</v>
      </c>
      <c r="AN24" s="29">
        <v>752.38</v>
      </c>
      <c r="AO24" s="29">
        <v>392.27</v>
      </c>
      <c r="AP24" s="29">
        <v>662.46</v>
      </c>
      <c r="AQ24" s="29">
        <v>257.48</v>
      </c>
      <c r="AR24" s="29">
        <v>950.65</v>
      </c>
      <c r="AS24" s="29">
        <v>754</v>
      </c>
      <c r="AT24" s="29">
        <v>541.78</v>
      </c>
      <c r="AU24" s="29">
        <v>595.09</v>
      </c>
      <c r="AV24" s="29">
        <v>275.37</v>
      </c>
      <c r="AW24" s="29">
        <v>404.07</v>
      </c>
      <c r="AX24" s="29">
        <v>3231.02</v>
      </c>
      <c r="AY24" s="29">
        <v>0</v>
      </c>
      <c r="AZ24" s="29">
        <v>1093.8399999999999</v>
      </c>
      <c r="BA24" s="29">
        <v>646.02</v>
      </c>
      <c r="BB24" s="29">
        <v>757.64</v>
      </c>
      <c r="BC24" s="29">
        <v>297.43</v>
      </c>
      <c r="BD24" s="29">
        <v>0.55000000000000004</v>
      </c>
      <c r="BE24" s="29">
        <v>0.25</v>
      </c>
      <c r="BF24" s="29">
        <v>0.14000000000000001</v>
      </c>
      <c r="BG24" s="29">
        <v>0.31</v>
      </c>
      <c r="BH24" s="29">
        <v>0.35</v>
      </c>
      <c r="BI24" s="29">
        <v>1.63</v>
      </c>
      <c r="BJ24" s="29">
        <v>0</v>
      </c>
      <c r="BK24" s="29">
        <v>4.7300000000000004</v>
      </c>
      <c r="BL24" s="29">
        <v>0</v>
      </c>
      <c r="BM24" s="29">
        <v>1.43</v>
      </c>
      <c r="BN24" s="29">
        <v>0.01</v>
      </c>
      <c r="BO24" s="29">
        <v>0</v>
      </c>
      <c r="BP24" s="29">
        <v>0</v>
      </c>
      <c r="BQ24" s="29">
        <v>0.32</v>
      </c>
      <c r="BR24" s="29">
        <v>0.49</v>
      </c>
      <c r="BS24" s="29">
        <v>4</v>
      </c>
      <c r="BT24" s="29">
        <v>0</v>
      </c>
      <c r="BU24" s="29">
        <v>0</v>
      </c>
      <c r="BV24" s="29">
        <v>1.44</v>
      </c>
      <c r="BW24" s="29">
        <v>0.04</v>
      </c>
      <c r="BX24" s="29">
        <v>0</v>
      </c>
      <c r="BY24" s="29">
        <v>0</v>
      </c>
      <c r="BZ24" s="29">
        <v>0</v>
      </c>
      <c r="CA24" s="29">
        <v>0</v>
      </c>
      <c r="CB24" s="29">
        <v>448.23</v>
      </c>
      <c r="CD24" s="29">
        <v>121.17</v>
      </c>
      <c r="CF24" s="29">
        <v>0</v>
      </c>
      <c r="CG24" s="29">
        <v>0</v>
      </c>
      <c r="CH24" s="29">
        <v>0</v>
      </c>
      <c r="CI24" s="29">
        <v>0</v>
      </c>
      <c r="CJ24" s="29">
        <v>0</v>
      </c>
      <c r="CK24" s="29">
        <v>0</v>
      </c>
      <c r="CL24" s="29">
        <v>0</v>
      </c>
      <c r="CM24" s="29">
        <v>0</v>
      </c>
      <c r="CN24" s="29">
        <v>0</v>
      </c>
      <c r="CO24" s="29">
        <v>15</v>
      </c>
      <c r="CP24" s="29">
        <v>1.25</v>
      </c>
    </row>
    <row r="25" spans="1:94">
      <c r="B25" s="24" t="s">
        <v>102</v>
      </c>
    </row>
    <row r="26" spans="1:94">
      <c r="B26" s="24" t="s">
        <v>89</v>
      </c>
    </row>
    <row r="27" spans="1:94" s="27" customFormat="1">
      <c r="A27" s="27" t="str">
        <f>"63"</f>
        <v>63</v>
      </c>
      <c r="B27" s="28" t="s">
        <v>103</v>
      </c>
      <c r="C27" s="37" t="str">
        <f>"100"</f>
        <v>100</v>
      </c>
      <c r="D27" s="27">
        <v>13.94</v>
      </c>
      <c r="E27" s="27">
        <v>12.85</v>
      </c>
      <c r="F27" s="27">
        <v>15.64</v>
      </c>
      <c r="G27" s="27">
        <v>0.13</v>
      </c>
      <c r="H27" s="27">
        <v>6.13</v>
      </c>
      <c r="I27" s="27">
        <v>221.55536190476232</v>
      </c>
      <c r="J27" s="27">
        <v>5.65</v>
      </c>
      <c r="K27" s="27">
        <v>0.12</v>
      </c>
      <c r="L27" s="27">
        <v>0</v>
      </c>
      <c r="M27" s="27">
        <v>0</v>
      </c>
      <c r="N27" s="27">
        <v>0.18</v>
      </c>
      <c r="O27" s="27">
        <v>5.93</v>
      </c>
      <c r="P27" s="27">
        <v>0.03</v>
      </c>
      <c r="Q27" s="27">
        <v>0</v>
      </c>
      <c r="R27" s="27">
        <v>0</v>
      </c>
      <c r="S27" s="27">
        <v>0</v>
      </c>
      <c r="T27" s="27">
        <v>0.83</v>
      </c>
      <c r="U27" s="27">
        <v>49.67</v>
      </c>
      <c r="V27" s="27">
        <v>120.95</v>
      </c>
      <c r="W27" s="27">
        <v>10.43</v>
      </c>
      <c r="X27" s="27">
        <v>11.04</v>
      </c>
      <c r="Y27" s="27">
        <v>101.96</v>
      </c>
      <c r="Z27" s="27">
        <v>0.99</v>
      </c>
      <c r="AA27" s="27">
        <v>46.46</v>
      </c>
      <c r="AB27" s="27">
        <v>20.11</v>
      </c>
      <c r="AC27" s="27">
        <v>81.84</v>
      </c>
      <c r="AD27" s="27">
        <v>0.4</v>
      </c>
      <c r="AE27" s="27">
        <v>0.04</v>
      </c>
      <c r="AF27" s="27">
        <v>0.09</v>
      </c>
      <c r="AG27" s="27">
        <v>4.34</v>
      </c>
      <c r="AH27" s="27">
        <v>8.82</v>
      </c>
      <c r="AI27" s="27">
        <v>0.51</v>
      </c>
      <c r="AJ27" s="27">
        <v>0</v>
      </c>
      <c r="AK27" s="27">
        <v>50.45</v>
      </c>
      <c r="AL27" s="27">
        <v>52.42</v>
      </c>
      <c r="AM27" s="27">
        <v>80.66</v>
      </c>
      <c r="AN27" s="27">
        <v>27.3</v>
      </c>
      <c r="AO27" s="27">
        <v>15.94</v>
      </c>
      <c r="AP27" s="27">
        <v>32.229999999999997</v>
      </c>
      <c r="AQ27" s="27">
        <v>12.89</v>
      </c>
      <c r="AR27" s="27">
        <v>57.03</v>
      </c>
      <c r="AS27" s="27">
        <v>35.630000000000003</v>
      </c>
      <c r="AT27" s="27">
        <v>49.06</v>
      </c>
      <c r="AU27" s="27">
        <v>41.49</v>
      </c>
      <c r="AV27" s="27">
        <v>21.93</v>
      </c>
      <c r="AW27" s="27">
        <v>37.729999999999997</v>
      </c>
      <c r="AX27" s="27">
        <v>313.92</v>
      </c>
      <c r="AY27" s="27">
        <v>0</v>
      </c>
      <c r="AZ27" s="27">
        <v>102.33</v>
      </c>
      <c r="BA27" s="27">
        <v>45.43</v>
      </c>
      <c r="BB27" s="27">
        <v>30.3</v>
      </c>
      <c r="BC27" s="27">
        <v>23.37</v>
      </c>
      <c r="BD27" s="27">
        <v>0.16</v>
      </c>
      <c r="BE27" s="27">
        <v>0.03</v>
      </c>
      <c r="BF27" s="27">
        <v>0.03</v>
      </c>
      <c r="BG27" s="27">
        <v>0.08</v>
      </c>
      <c r="BH27" s="27">
        <v>0.1</v>
      </c>
      <c r="BI27" s="27">
        <v>0.33</v>
      </c>
      <c r="BJ27" s="27">
        <v>0</v>
      </c>
      <c r="BK27" s="27">
        <v>1.05</v>
      </c>
      <c r="BL27" s="27">
        <v>0</v>
      </c>
      <c r="BM27" s="27">
        <v>0.32</v>
      </c>
      <c r="BN27" s="27">
        <v>0</v>
      </c>
      <c r="BO27" s="27">
        <v>0</v>
      </c>
      <c r="BP27" s="27">
        <v>0</v>
      </c>
      <c r="BQ27" s="27">
        <v>0.04</v>
      </c>
      <c r="BR27" s="27">
        <v>0.12</v>
      </c>
      <c r="BS27" s="27">
        <v>0.96</v>
      </c>
      <c r="BT27" s="27">
        <v>0</v>
      </c>
      <c r="BU27" s="27">
        <v>0</v>
      </c>
      <c r="BV27" s="27">
        <v>0.09</v>
      </c>
      <c r="BW27" s="27">
        <v>0.01</v>
      </c>
      <c r="BX27" s="27">
        <v>0</v>
      </c>
      <c r="BY27" s="27">
        <v>0</v>
      </c>
      <c r="BZ27" s="27">
        <v>0</v>
      </c>
      <c r="CA27" s="27">
        <v>0</v>
      </c>
      <c r="CB27" s="27">
        <v>72.37</v>
      </c>
      <c r="CD27" s="27">
        <v>49.81</v>
      </c>
      <c r="CF27" s="27">
        <v>0</v>
      </c>
      <c r="CG27" s="27">
        <v>0</v>
      </c>
      <c r="CH27" s="27">
        <v>0</v>
      </c>
      <c r="CI27" s="27">
        <v>0</v>
      </c>
      <c r="CJ27" s="27">
        <v>0</v>
      </c>
      <c r="CK27" s="27">
        <v>0</v>
      </c>
      <c r="CL27" s="27">
        <v>0</v>
      </c>
      <c r="CM27" s="27">
        <v>0</v>
      </c>
      <c r="CN27" s="27">
        <v>0</v>
      </c>
      <c r="CO27" s="27">
        <v>0</v>
      </c>
      <c r="CP27" s="27">
        <v>0</v>
      </c>
    </row>
    <row r="28" spans="1:94" s="27" customFormat="1">
      <c r="A28" s="27" t="str">
        <f>"3/4"</f>
        <v>3/4</v>
      </c>
      <c r="B28" s="28" t="s">
        <v>104</v>
      </c>
      <c r="C28" s="37" t="str">
        <f>"180"</f>
        <v>180</v>
      </c>
      <c r="D28" s="27">
        <v>5.48</v>
      </c>
      <c r="E28" s="27">
        <v>0.04</v>
      </c>
      <c r="F28" s="27">
        <v>4.62</v>
      </c>
      <c r="G28" s="27">
        <v>1.43</v>
      </c>
      <c r="H28" s="27">
        <v>28.61</v>
      </c>
      <c r="I28" s="27">
        <v>170.67961259999998</v>
      </c>
      <c r="J28" s="27">
        <v>2.38</v>
      </c>
      <c r="K28" s="27">
        <v>0.1</v>
      </c>
      <c r="L28" s="27">
        <v>0</v>
      </c>
      <c r="M28" s="27">
        <v>0</v>
      </c>
      <c r="N28" s="27">
        <v>0.66</v>
      </c>
      <c r="O28" s="27">
        <v>23.21</v>
      </c>
      <c r="P28" s="27">
        <v>4.7300000000000004</v>
      </c>
      <c r="Q28" s="27">
        <v>0</v>
      </c>
      <c r="R28" s="27">
        <v>0</v>
      </c>
      <c r="S28" s="27">
        <v>0</v>
      </c>
      <c r="T28" s="27">
        <v>1.26</v>
      </c>
      <c r="U28" s="27">
        <v>174.43</v>
      </c>
      <c r="V28" s="27">
        <v>167.28</v>
      </c>
      <c r="W28" s="27">
        <v>11.21</v>
      </c>
      <c r="X28" s="27">
        <v>83.88</v>
      </c>
      <c r="Y28" s="27">
        <v>123.79</v>
      </c>
      <c r="Z28" s="27">
        <v>2.89</v>
      </c>
      <c r="AA28" s="27">
        <v>18</v>
      </c>
      <c r="AB28" s="27">
        <v>16.12</v>
      </c>
      <c r="AC28" s="27">
        <v>21.13</v>
      </c>
      <c r="AD28" s="27">
        <v>0.4</v>
      </c>
      <c r="AE28" s="27">
        <v>0.16</v>
      </c>
      <c r="AF28" s="27">
        <v>0.08</v>
      </c>
      <c r="AG28" s="27">
        <v>1.58</v>
      </c>
      <c r="AH28" s="27">
        <v>3.18</v>
      </c>
      <c r="AI28" s="27">
        <v>0</v>
      </c>
      <c r="AJ28" s="27">
        <v>0</v>
      </c>
      <c r="AK28" s="27">
        <v>1.85</v>
      </c>
      <c r="AL28" s="27">
        <v>1.81</v>
      </c>
      <c r="AM28" s="27">
        <v>325.33</v>
      </c>
      <c r="AN28" s="27">
        <v>231.04</v>
      </c>
      <c r="AO28" s="27">
        <v>139.05000000000001</v>
      </c>
      <c r="AP28" s="27">
        <v>174.94</v>
      </c>
      <c r="AQ28" s="27">
        <v>79.69</v>
      </c>
      <c r="AR28" s="27">
        <v>257.7</v>
      </c>
      <c r="AS28" s="27">
        <v>252.25</v>
      </c>
      <c r="AT28" s="27">
        <v>485.19</v>
      </c>
      <c r="AU28" s="27">
        <v>478.78</v>
      </c>
      <c r="AV28" s="27">
        <v>131.19999999999999</v>
      </c>
      <c r="AW28" s="27">
        <v>312.23</v>
      </c>
      <c r="AX28" s="27">
        <v>982.99</v>
      </c>
      <c r="AY28" s="27">
        <v>0</v>
      </c>
      <c r="AZ28" s="27">
        <v>218.21</v>
      </c>
      <c r="BA28" s="27">
        <v>264.27999999999997</v>
      </c>
      <c r="BB28" s="27">
        <v>187.69</v>
      </c>
      <c r="BC28" s="27">
        <v>143.06</v>
      </c>
      <c r="BD28" s="27">
        <v>0.12</v>
      </c>
      <c r="BE28" s="27">
        <v>0.05</v>
      </c>
      <c r="BF28" s="27">
        <v>0.03</v>
      </c>
      <c r="BG28" s="27">
        <v>7.0000000000000007E-2</v>
      </c>
      <c r="BH28" s="27">
        <v>0.08</v>
      </c>
      <c r="BI28" s="27">
        <v>0.35</v>
      </c>
      <c r="BJ28" s="27">
        <v>0</v>
      </c>
      <c r="BK28" s="27">
        <v>1.2</v>
      </c>
      <c r="BL28" s="27">
        <v>0</v>
      </c>
      <c r="BM28" s="27">
        <v>0.32</v>
      </c>
      <c r="BN28" s="27">
        <v>0</v>
      </c>
      <c r="BO28" s="27">
        <v>0</v>
      </c>
      <c r="BP28" s="27">
        <v>0</v>
      </c>
      <c r="BQ28" s="27">
        <v>7.0000000000000007E-2</v>
      </c>
      <c r="BR28" s="27">
        <v>0.11</v>
      </c>
      <c r="BS28" s="27">
        <v>1.26</v>
      </c>
      <c r="BT28" s="27">
        <v>0.01</v>
      </c>
      <c r="BU28" s="27">
        <v>0</v>
      </c>
      <c r="BV28" s="27">
        <v>0.49</v>
      </c>
      <c r="BW28" s="27">
        <v>0.05</v>
      </c>
      <c r="BX28" s="27">
        <v>0</v>
      </c>
      <c r="BY28" s="27">
        <v>0</v>
      </c>
      <c r="BZ28" s="27">
        <v>0</v>
      </c>
      <c r="CA28" s="27">
        <v>0</v>
      </c>
      <c r="CB28" s="27">
        <v>151.30000000000001</v>
      </c>
      <c r="CD28" s="27">
        <v>20.69</v>
      </c>
      <c r="CF28" s="27">
        <v>0</v>
      </c>
      <c r="CG28" s="27">
        <v>0</v>
      </c>
      <c r="CH28" s="27">
        <v>0</v>
      </c>
      <c r="CI28" s="27">
        <v>0</v>
      </c>
      <c r="CJ28" s="27">
        <v>0</v>
      </c>
      <c r="CK28" s="27">
        <v>0</v>
      </c>
      <c r="CL28" s="27">
        <v>0</v>
      </c>
      <c r="CM28" s="27">
        <v>0</v>
      </c>
      <c r="CN28" s="27">
        <v>0</v>
      </c>
      <c r="CO28" s="27">
        <v>0</v>
      </c>
      <c r="CP28" s="27">
        <v>0.45</v>
      </c>
    </row>
    <row r="29" spans="1:94" s="27" customFormat="1">
      <c r="A29" s="27" t="str">
        <f>"300"</f>
        <v>300</v>
      </c>
      <c r="B29" s="28" t="s">
        <v>92</v>
      </c>
      <c r="C29" s="37" t="str">
        <f>"200"</f>
        <v>200</v>
      </c>
      <c r="D29" s="27">
        <v>0.1</v>
      </c>
      <c r="E29" s="27">
        <v>0</v>
      </c>
      <c r="F29" s="27">
        <v>0.02</v>
      </c>
      <c r="G29" s="27">
        <v>0.02</v>
      </c>
      <c r="H29" s="27">
        <v>14.74</v>
      </c>
      <c r="I29" s="27">
        <v>56.544170000000001</v>
      </c>
      <c r="J29" s="27">
        <v>0</v>
      </c>
      <c r="K29" s="27">
        <v>0</v>
      </c>
      <c r="L29" s="27">
        <v>0</v>
      </c>
      <c r="M29" s="27">
        <v>0</v>
      </c>
      <c r="N29" s="27">
        <v>14.69</v>
      </c>
      <c r="O29" s="27">
        <v>0</v>
      </c>
      <c r="P29" s="27">
        <v>0.05</v>
      </c>
      <c r="Q29" s="27">
        <v>0</v>
      </c>
      <c r="R29" s="27">
        <v>0</v>
      </c>
      <c r="S29" s="27">
        <v>0</v>
      </c>
      <c r="T29" s="27">
        <v>0.04</v>
      </c>
      <c r="U29" s="27">
        <v>0.15</v>
      </c>
      <c r="V29" s="27">
        <v>0.45</v>
      </c>
      <c r="W29" s="27">
        <v>0.44</v>
      </c>
      <c r="X29" s="27">
        <v>0</v>
      </c>
      <c r="Y29" s="27">
        <v>0</v>
      </c>
      <c r="Z29" s="27">
        <v>0.04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T29" s="27">
        <v>0</v>
      </c>
      <c r="AU29" s="27">
        <v>0</v>
      </c>
      <c r="AV29" s="27">
        <v>0</v>
      </c>
      <c r="AW29" s="27">
        <v>0</v>
      </c>
      <c r="AX29" s="27">
        <v>0</v>
      </c>
      <c r="AY29" s="27">
        <v>0</v>
      </c>
      <c r="AZ29" s="27">
        <v>0</v>
      </c>
      <c r="BA29" s="27">
        <v>0</v>
      </c>
      <c r="BB29" s="27">
        <v>0</v>
      </c>
      <c r="BC29" s="27">
        <v>0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7">
        <v>0</v>
      </c>
      <c r="BV29" s="27">
        <v>0</v>
      </c>
      <c r="BW29" s="27">
        <v>0</v>
      </c>
      <c r="BX29" s="27">
        <v>0</v>
      </c>
      <c r="BY29" s="27">
        <v>0</v>
      </c>
      <c r="BZ29" s="27">
        <v>0</v>
      </c>
      <c r="CA29" s="27">
        <v>0</v>
      </c>
      <c r="CB29" s="27">
        <v>200.06</v>
      </c>
      <c r="CD29" s="27">
        <v>0</v>
      </c>
      <c r="CF29" s="27">
        <v>0</v>
      </c>
      <c r="CG29" s="27">
        <v>0</v>
      </c>
      <c r="CH29" s="27">
        <v>0</v>
      </c>
      <c r="CI29" s="27">
        <v>0</v>
      </c>
      <c r="CJ29" s="27">
        <v>0</v>
      </c>
      <c r="CK29" s="27">
        <v>0</v>
      </c>
      <c r="CL29" s="27">
        <v>0</v>
      </c>
      <c r="CM29" s="27">
        <v>0</v>
      </c>
      <c r="CN29" s="27">
        <v>0</v>
      </c>
      <c r="CO29" s="27">
        <v>15</v>
      </c>
      <c r="CP29" s="27">
        <v>0</v>
      </c>
    </row>
    <row r="30" spans="1:94" s="27" customFormat="1" ht="47.25">
      <c r="A30" s="27" t="str">
        <f>"18/1"</f>
        <v>18/1</v>
      </c>
      <c r="B30" s="28" t="s">
        <v>105</v>
      </c>
      <c r="C30" s="37" t="str">
        <f>"100"</f>
        <v>100</v>
      </c>
      <c r="D30" s="27">
        <v>1.3</v>
      </c>
      <c r="E30" s="27">
        <v>0</v>
      </c>
      <c r="F30" s="27">
        <v>5.95</v>
      </c>
      <c r="G30" s="27">
        <v>5.95</v>
      </c>
      <c r="H30" s="27">
        <v>21.27</v>
      </c>
      <c r="I30" s="27">
        <v>135.98244799999998</v>
      </c>
      <c r="J30" s="27">
        <v>0.75</v>
      </c>
      <c r="K30" s="27">
        <v>3.9</v>
      </c>
      <c r="L30" s="27">
        <v>0</v>
      </c>
      <c r="M30" s="27">
        <v>0</v>
      </c>
      <c r="N30" s="27">
        <v>18.77</v>
      </c>
      <c r="O30" s="27">
        <v>0.15</v>
      </c>
      <c r="P30" s="27">
        <v>2.35</v>
      </c>
      <c r="Q30" s="27">
        <v>0</v>
      </c>
      <c r="R30" s="27">
        <v>0</v>
      </c>
      <c r="S30" s="27">
        <v>0.22</v>
      </c>
      <c r="T30" s="27">
        <v>1.31</v>
      </c>
      <c r="U30" s="27">
        <v>15.24</v>
      </c>
      <c r="V30" s="27">
        <v>145.07</v>
      </c>
      <c r="W30" s="27">
        <v>19.61</v>
      </c>
      <c r="X30" s="27">
        <v>27.56</v>
      </c>
      <c r="Y30" s="27">
        <v>40</v>
      </c>
      <c r="Z30" s="27">
        <v>0.51</v>
      </c>
      <c r="AA30" s="27">
        <v>0</v>
      </c>
      <c r="AB30" s="27">
        <v>8702.4</v>
      </c>
      <c r="AC30" s="27">
        <v>1480</v>
      </c>
      <c r="AD30" s="27">
        <v>2.94</v>
      </c>
      <c r="AE30" s="27">
        <v>0.04</v>
      </c>
      <c r="AF30" s="27">
        <v>0.05</v>
      </c>
      <c r="AG30" s="27">
        <v>0.73</v>
      </c>
      <c r="AH30" s="27">
        <v>0.81</v>
      </c>
      <c r="AI30" s="27">
        <v>3.63</v>
      </c>
      <c r="AJ30" s="27">
        <v>0</v>
      </c>
      <c r="AK30" s="27">
        <v>0</v>
      </c>
      <c r="AL30" s="27">
        <v>0</v>
      </c>
      <c r="AM30" s="27">
        <v>31.91</v>
      </c>
      <c r="AN30" s="27">
        <v>27.56</v>
      </c>
      <c r="AO30" s="27">
        <v>6.53</v>
      </c>
      <c r="AP30" s="27">
        <v>23.21</v>
      </c>
      <c r="AQ30" s="27">
        <v>5.8</v>
      </c>
      <c r="AR30" s="27">
        <v>22.48</v>
      </c>
      <c r="AS30" s="27">
        <v>34.81</v>
      </c>
      <c r="AT30" s="27">
        <v>29.73</v>
      </c>
      <c r="AU30" s="27">
        <v>97.9</v>
      </c>
      <c r="AV30" s="27">
        <v>10.15</v>
      </c>
      <c r="AW30" s="27">
        <v>21.03</v>
      </c>
      <c r="AX30" s="27">
        <v>170.42</v>
      </c>
      <c r="AY30" s="27">
        <v>0</v>
      </c>
      <c r="AZ30" s="27">
        <v>21.76</v>
      </c>
      <c r="BA30" s="27">
        <v>23.93</v>
      </c>
      <c r="BB30" s="27">
        <v>13.05</v>
      </c>
      <c r="BC30" s="27">
        <v>8.6999999999999993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</v>
      </c>
      <c r="BJ30" s="27">
        <v>0</v>
      </c>
      <c r="BK30" s="27">
        <v>0.36</v>
      </c>
      <c r="BL30" s="27">
        <v>0</v>
      </c>
      <c r="BM30" s="27">
        <v>0.24</v>
      </c>
      <c r="BN30" s="27">
        <v>0.02</v>
      </c>
      <c r="BO30" s="27">
        <v>0.04</v>
      </c>
      <c r="BP30" s="27">
        <v>0</v>
      </c>
      <c r="BQ30" s="27">
        <v>0</v>
      </c>
      <c r="BR30" s="27">
        <v>0</v>
      </c>
      <c r="BS30" s="27">
        <v>1.39</v>
      </c>
      <c r="BT30" s="27">
        <v>0</v>
      </c>
      <c r="BU30" s="27">
        <v>0</v>
      </c>
      <c r="BV30" s="27">
        <v>3.47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68.930000000000007</v>
      </c>
      <c r="CD30" s="27">
        <v>1450.4</v>
      </c>
      <c r="CF30" s="27">
        <v>0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1</v>
      </c>
      <c r="CP30" s="27">
        <v>0</v>
      </c>
    </row>
    <row r="31" spans="1:94" s="25" customFormat="1">
      <c r="A31" s="25" t="str">
        <f>"-"</f>
        <v>-</v>
      </c>
      <c r="B31" s="26" t="s">
        <v>94</v>
      </c>
      <c r="C31" s="38" t="str">
        <f>"45"</f>
        <v>45</v>
      </c>
      <c r="D31" s="25">
        <v>2.98</v>
      </c>
      <c r="E31" s="25">
        <v>0</v>
      </c>
      <c r="F31" s="25">
        <v>0.3</v>
      </c>
      <c r="G31" s="25">
        <v>0.3</v>
      </c>
      <c r="H31" s="25">
        <v>21.11</v>
      </c>
      <c r="I31" s="25">
        <v>100.75545</v>
      </c>
      <c r="J31" s="25">
        <v>0</v>
      </c>
      <c r="K31" s="25">
        <v>0</v>
      </c>
      <c r="L31" s="25">
        <v>0</v>
      </c>
      <c r="M31" s="25">
        <v>0</v>
      </c>
      <c r="N31" s="25">
        <v>0.5</v>
      </c>
      <c r="O31" s="25">
        <v>20.52</v>
      </c>
      <c r="P31" s="25">
        <v>0.09</v>
      </c>
      <c r="Q31" s="25">
        <v>0</v>
      </c>
      <c r="R31" s="25">
        <v>0</v>
      </c>
      <c r="S31" s="25">
        <v>0</v>
      </c>
      <c r="T31" s="25">
        <v>0.81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5">
        <v>0</v>
      </c>
      <c r="AM31" s="25">
        <v>229.03</v>
      </c>
      <c r="AN31" s="25">
        <v>75.95</v>
      </c>
      <c r="AO31" s="25">
        <v>45.02</v>
      </c>
      <c r="AP31" s="25">
        <v>90.05</v>
      </c>
      <c r="AQ31" s="25">
        <v>34.06</v>
      </c>
      <c r="AR31" s="25">
        <v>162.86000000000001</v>
      </c>
      <c r="AS31" s="25">
        <v>101.01</v>
      </c>
      <c r="AT31" s="25">
        <v>140.94</v>
      </c>
      <c r="AU31" s="25">
        <v>116.28</v>
      </c>
      <c r="AV31" s="25">
        <v>61.07</v>
      </c>
      <c r="AW31" s="25">
        <v>108.05</v>
      </c>
      <c r="AX31" s="25">
        <v>903.58</v>
      </c>
      <c r="AY31" s="25">
        <v>0</v>
      </c>
      <c r="AZ31" s="25">
        <v>294.41000000000003</v>
      </c>
      <c r="BA31" s="25">
        <v>128.02000000000001</v>
      </c>
      <c r="BB31" s="25">
        <v>84.96</v>
      </c>
      <c r="BC31" s="25">
        <v>67.34</v>
      </c>
      <c r="BD31" s="25">
        <v>0</v>
      </c>
      <c r="BE31" s="25">
        <v>0</v>
      </c>
      <c r="BF31" s="25">
        <v>0</v>
      </c>
      <c r="BG31" s="25">
        <v>0</v>
      </c>
      <c r="BH31" s="25">
        <v>0</v>
      </c>
      <c r="BI31" s="25">
        <v>0</v>
      </c>
      <c r="BJ31" s="25">
        <v>0</v>
      </c>
      <c r="BK31" s="25">
        <v>0.04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0.03</v>
      </c>
      <c r="BT31" s="25">
        <v>0</v>
      </c>
      <c r="BU31" s="25">
        <v>0</v>
      </c>
      <c r="BV31" s="25">
        <v>0.12</v>
      </c>
      <c r="BW31" s="25">
        <v>0.01</v>
      </c>
      <c r="BX31" s="25">
        <v>0</v>
      </c>
      <c r="BY31" s="25">
        <v>0</v>
      </c>
      <c r="BZ31" s="25">
        <v>0</v>
      </c>
      <c r="CA31" s="25">
        <v>0</v>
      </c>
      <c r="CB31" s="25">
        <v>17.600000000000001</v>
      </c>
      <c r="CD31" s="25">
        <v>0</v>
      </c>
      <c r="CF31" s="25">
        <v>0</v>
      </c>
      <c r="CG31" s="25">
        <v>0</v>
      </c>
      <c r="CH31" s="25">
        <v>0</v>
      </c>
      <c r="CI31" s="25">
        <v>0</v>
      </c>
      <c r="CJ31" s="25">
        <v>0</v>
      </c>
      <c r="CK31" s="25">
        <v>0</v>
      </c>
      <c r="CL31" s="25">
        <v>0</v>
      </c>
      <c r="CM31" s="25">
        <v>0</v>
      </c>
      <c r="CN31" s="25">
        <v>0</v>
      </c>
      <c r="CO31" s="25">
        <v>0</v>
      </c>
      <c r="CP31" s="25">
        <v>0</v>
      </c>
    </row>
    <row r="32" spans="1:94" s="29" customFormat="1">
      <c r="B32" s="30" t="s">
        <v>96</v>
      </c>
      <c r="C32" s="39">
        <v>625</v>
      </c>
      <c r="D32" s="29">
        <v>23.79</v>
      </c>
      <c r="E32" s="29">
        <v>12.89</v>
      </c>
      <c r="F32" s="29">
        <v>26.53</v>
      </c>
      <c r="G32" s="29">
        <v>7.82</v>
      </c>
      <c r="H32" s="29">
        <v>91.85</v>
      </c>
      <c r="I32" s="29">
        <v>685.52</v>
      </c>
      <c r="J32" s="29">
        <v>8.7899999999999991</v>
      </c>
      <c r="K32" s="29">
        <v>4.12</v>
      </c>
      <c r="L32" s="29">
        <v>0</v>
      </c>
      <c r="M32" s="29">
        <v>0</v>
      </c>
      <c r="N32" s="29">
        <v>34.799999999999997</v>
      </c>
      <c r="O32" s="29">
        <v>49.8</v>
      </c>
      <c r="P32" s="29">
        <v>7.25</v>
      </c>
      <c r="Q32" s="29">
        <v>0</v>
      </c>
      <c r="R32" s="29">
        <v>0</v>
      </c>
      <c r="S32" s="29">
        <v>0.22</v>
      </c>
      <c r="T32" s="29">
        <v>4.26</v>
      </c>
      <c r="U32" s="29">
        <v>239.49</v>
      </c>
      <c r="V32" s="29">
        <v>433.74</v>
      </c>
      <c r="W32" s="29">
        <v>41.68</v>
      </c>
      <c r="X32" s="29">
        <v>122.48</v>
      </c>
      <c r="Y32" s="29">
        <v>265.75</v>
      </c>
      <c r="Z32" s="29">
        <v>4.43</v>
      </c>
      <c r="AA32" s="29">
        <v>64.459999999999994</v>
      </c>
      <c r="AB32" s="29">
        <v>8738.6299999999992</v>
      </c>
      <c r="AC32" s="29">
        <v>1582.97</v>
      </c>
      <c r="AD32" s="29">
        <v>3.73</v>
      </c>
      <c r="AE32" s="29">
        <v>0.24</v>
      </c>
      <c r="AF32" s="29">
        <v>0.22</v>
      </c>
      <c r="AG32" s="29">
        <v>6.64</v>
      </c>
      <c r="AH32" s="29">
        <v>12.82</v>
      </c>
      <c r="AI32" s="29">
        <v>4.13</v>
      </c>
      <c r="AJ32" s="29">
        <v>0</v>
      </c>
      <c r="AK32" s="29">
        <v>52.3</v>
      </c>
      <c r="AL32" s="29">
        <v>54.22</v>
      </c>
      <c r="AM32" s="29">
        <v>666.92</v>
      </c>
      <c r="AN32" s="29">
        <v>361.85</v>
      </c>
      <c r="AO32" s="29">
        <v>206.53</v>
      </c>
      <c r="AP32" s="29">
        <v>320.42</v>
      </c>
      <c r="AQ32" s="29">
        <v>132.44</v>
      </c>
      <c r="AR32" s="29">
        <v>500.07</v>
      </c>
      <c r="AS32" s="29">
        <v>423.7</v>
      </c>
      <c r="AT32" s="29">
        <v>704.92</v>
      </c>
      <c r="AU32" s="29">
        <v>734.45</v>
      </c>
      <c r="AV32" s="29">
        <v>224.36</v>
      </c>
      <c r="AW32" s="29">
        <v>479.05</v>
      </c>
      <c r="AX32" s="29">
        <v>2370.91</v>
      </c>
      <c r="AY32" s="29">
        <v>0</v>
      </c>
      <c r="AZ32" s="29">
        <v>636.70000000000005</v>
      </c>
      <c r="BA32" s="29">
        <v>461.67</v>
      </c>
      <c r="BB32" s="29">
        <v>316</v>
      </c>
      <c r="BC32" s="29">
        <v>242.47</v>
      </c>
      <c r="BD32" s="29">
        <v>0.28000000000000003</v>
      </c>
      <c r="BE32" s="29">
        <v>0.09</v>
      </c>
      <c r="BF32" s="29">
        <v>0.06</v>
      </c>
      <c r="BG32" s="29">
        <v>0.15</v>
      </c>
      <c r="BH32" s="29">
        <v>0.18</v>
      </c>
      <c r="BI32" s="29">
        <v>0.68</v>
      </c>
      <c r="BJ32" s="29">
        <v>0</v>
      </c>
      <c r="BK32" s="29">
        <v>2.65</v>
      </c>
      <c r="BL32" s="29">
        <v>0</v>
      </c>
      <c r="BM32" s="29">
        <v>0.88</v>
      </c>
      <c r="BN32" s="29">
        <v>0.02</v>
      </c>
      <c r="BO32" s="29">
        <v>0.04</v>
      </c>
      <c r="BP32" s="29">
        <v>0</v>
      </c>
      <c r="BQ32" s="29">
        <v>0.1</v>
      </c>
      <c r="BR32" s="29">
        <v>0.24</v>
      </c>
      <c r="BS32" s="29">
        <v>3.64</v>
      </c>
      <c r="BT32" s="29">
        <v>0.01</v>
      </c>
      <c r="BU32" s="29">
        <v>0</v>
      </c>
      <c r="BV32" s="29">
        <v>4.18</v>
      </c>
      <c r="BW32" s="29">
        <v>0.06</v>
      </c>
      <c r="BX32" s="29">
        <v>0</v>
      </c>
      <c r="BY32" s="29">
        <v>0</v>
      </c>
      <c r="BZ32" s="29">
        <v>0</v>
      </c>
      <c r="CA32" s="29">
        <v>0</v>
      </c>
      <c r="CB32" s="29">
        <v>510.25</v>
      </c>
      <c r="CC32" s="29">
        <f>$I$32/$I$33*100</f>
        <v>100</v>
      </c>
      <c r="CD32" s="29">
        <v>1520.9</v>
      </c>
      <c r="CF32" s="29">
        <v>0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16</v>
      </c>
      <c r="CP32" s="29">
        <v>0.45</v>
      </c>
    </row>
    <row r="33" spans="1:94" s="29" customFormat="1">
      <c r="B33" s="30" t="s">
        <v>97</v>
      </c>
      <c r="C33" s="39"/>
      <c r="D33" s="29">
        <v>23.79</v>
      </c>
      <c r="E33" s="29">
        <v>12.89</v>
      </c>
      <c r="F33" s="29">
        <v>26.53</v>
      </c>
      <c r="G33" s="29">
        <v>7.82</v>
      </c>
      <c r="H33" s="29">
        <v>91.85</v>
      </c>
      <c r="I33" s="29">
        <v>685.52</v>
      </c>
      <c r="J33" s="29">
        <v>8.7899999999999991</v>
      </c>
      <c r="K33" s="29">
        <v>4.12</v>
      </c>
      <c r="L33" s="29">
        <v>0</v>
      </c>
      <c r="M33" s="29">
        <v>0</v>
      </c>
      <c r="N33" s="29">
        <v>34.799999999999997</v>
      </c>
      <c r="O33" s="29">
        <v>49.8</v>
      </c>
      <c r="P33" s="29">
        <v>7.25</v>
      </c>
      <c r="Q33" s="29">
        <v>0</v>
      </c>
      <c r="R33" s="29">
        <v>0</v>
      </c>
      <c r="S33" s="29">
        <v>0.22</v>
      </c>
      <c r="T33" s="29">
        <v>4.26</v>
      </c>
      <c r="U33" s="29">
        <v>239.49</v>
      </c>
      <c r="V33" s="29">
        <v>433.74</v>
      </c>
      <c r="W33" s="29">
        <v>41.68</v>
      </c>
      <c r="X33" s="29">
        <v>122.48</v>
      </c>
      <c r="Y33" s="29">
        <v>265.75</v>
      </c>
      <c r="Z33" s="29">
        <v>4.43</v>
      </c>
      <c r="AA33" s="29">
        <v>64.459999999999994</v>
      </c>
      <c r="AB33" s="29">
        <v>8738.6299999999992</v>
      </c>
      <c r="AC33" s="29">
        <v>1582.97</v>
      </c>
      <c r="AD33" s="29">
        <v>3.73</v>
      </c>
      <c r="AE33" s="29">
        <v>0.24</v>
      </c>
      <c r="AF33" s="29">
        <v>0.22</v>
      </c>
      <c r="AG33" s="29">
        <v>6.64</v>
      </c>
      <c r="AH33" s="29">
        <v>12.82</v>
      </c>
      <c r="AI33" s="29">
        <v>4.13</v>
      </c>
      <c r="AJ33" s="29">
        <v>0</v>
      </c>
      <c r="AK33" s="29">
        <v>52.3</v>
      </c>
      <c r="AL33" s="29">
        <v>54.22</v>
      </c>
      <c r="AM33" s="29">
        <v>666.92</v>
      </c>
      <c r="AN33" s="29">
        <v>361.85</v>
      </c>
      <c r="AO33" s="29">
        <v>206.53</v>
      </c>
      <c r="AP33" s="29">
        <v>320.42</v>
      </c>
      <c r="AQ33" s="29">
        <v>132.44</v>
      </c>
      <c r="AR33" s="29">
        <v>500.07</v>
      </c>
      <c r="AS33" s="29">
        <v>423.7</v>
      </c>
      <c r="AT33" s="29">
        <v>704.92</v>
      </c>
      <c r="AU33" s="29">
        <v>734.45</v>
      </c>
      <c r="AV33" s="29">
        <v>224.36</v>
      </c>
      <c r="AW33" s="29">
        <v>479.05</v>
      </c>
      <c r="AX33" s="29">
        <v>2370.91</v>
      </c>
      <c r="AY33" s="29">
        <v>0</v>
      </c>
      <c r="AZ33" s="29">
        <v>636.70000000000005</v>
      </c>
      <c r="BA33" s="29">
        <v>461.67</v>
      </c>
      <c r="BB33" s="29">
        <v>316</v>
      </c>
      <c r="BC33" s="29">
        <v>242.47</v>
      </c>
      <c r="BD33" s="29">
        <v>0.28000000000000003</v>
      </c>
      <c r="BE33" s="29">
        <v>0.09</v>
      </c>
      <c r="BF33" s="29">
        <v>0.06</v>
      </c>
      <c r="BG33" s="29">
        <v>0.15</v>
      </c>
      <c r="BH33" s="29">
        <v>0.18</v>
      </c>
      <c r="BI33" s="29">
        <v>0.68</v>
      </c>
      <c r="BJ33" s="29">
        <v>0</v>
      </c>
      <c r="BK33" s="29">
        <v>2.65</v>
      </c>
      <c r="BL33" s="29">
        <v>0</v>
      </c>
      <c r="BM33" s="29">
        <v>0.88</v>
      </c>
      <c r="BN33" s="29">
        <v>0.02</v>
      </c>
      <c r="BO33" s="29">
        <v>0.04</v>
      </c>
      <c r="BP33" s="29">
        <v>0</v>
      </c>
      <c r="BQ33" s="29">
        <v>0.1</v>
      </c>
      <c r="BR33" s="29">
        <v>0.24</v>
      </c>
      <c r="BS33" s="29">
        <v>3.64</v>
      </c>
      <c r="BT33" s="29">
        <v>0.01</v>
      </c>
      <c r="BU33" s="29">
        <v>0</v>
      </c>
      <c r="BV33" s="29">
        <v>4.18</v>
      </c>
      <c r="BW33" s="29">
        <v>0.06</v>
      </c>
      <c r="BX33" s="29">
        <v>0</v>
      </c>
      <c r="BY33" s="29">
        <v>0</v>
      </c>
      <c r="BZ33" s="29">
        <v>0</v>
      </c>
      <c r="CA33" s="29">
        <v>0</v>
      </c>
      <c r="CB33" s="29">
        <v>510.25</v>
      </c>
      <c r="CD33" s="29">
        <v>1520.9</v>
      </c>
      <c r="CF33" s="29">
        <v>0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16</v>
      </c>
      <c r="CP33" s="29">
        <v>0.45</v>
      </c>
    </row>
    <row r="34" spans="1:94">
      <c r="B34" s="24" t="s">
        <v>106</v>
      </c>
    </row>
    <row r="35" spans="1:94">
      <c r="B35" s="24" t="s">
        <v>89</v>
      </c>
    </row>
    <row r="36" spans="1:94" s="27" customFormat="1" ht="47.25">
      <c r="A36" s="27" t="str">
        <f>"4/1"</f>
        <v>4/1</v>
      </c>
      <c r="B36" s="28" t="s">
        <v>107</v>
      </c>
      <c r="C36" s="37" t="str">
        <f>"100"</f>
        <v>100</v>
      </c>
      <c r="D36" s="27">
        <v>1.58</v>
      </c>
      <c r="E36" s="27">
        <v>0</v>
      </c>
      <c r="F36" s="27">
        <v>5.97</v>
      </c>
      <c r="G36" s="27">
        <v>5.97</v>
      </c>
      <c r="H36" s="27">
        <v>9.2200000000000006</v>
      </c>
      <c r="I36" s="27">
        <v>92.545418000000012</v>
      </c>
      <c r="J36" s="27">
        <v>0.75</v>
      </c>
      <c r="K36" s="27">
        <v>3.9</v>
      </c>
      <c r="L36" s="27">
        <v>0</v>
      </c>
      <c r="M36" s="27">
        <v>0</v>
      </c>
      <c r="N36" s="27">
        <v>7.28</v>
      </c>
      <c r="O36" s="27">
        <v>0.09</v>
      </c>
      <c r="P36" s="27">
        <v>1.85</v>
      </c>
      <c r="Q36" s="27">
        <v>0</v>
      </c>
      <c r="R36" s="27">
        <v>0</v>
      </c>
      <c r="S36" s="27">
        <v>0.26</v>
      </c>
      <c r="T36" s="27">
        <v>1.1399999999999999</v>
      </c>
      <c r="U36" s="27">
        <v>200.68</v>
      </c>
      <c r="V36" s="27">
        <v>259.10000000000002</v>
      </c>
      <c r="W36" s="27">
        <v>43.53</v>
      </c>
      <c r="X36" s="27">
        <v>14.24</v>
      </c>
      <c r="Y36" s="27">
        <v>29.98</v>
      </c>
      <c r="Z36" s="27">
        <v>0.56999999999999995</v>
      </c>
      <c r="AA36" s="27">
        <v>0</v>
      </c>
      <c r="AB36" s="27">
        <v>16.46</v>
      </c>
      <c r="AC36" s="27">
        <v>2.52</v>
      </c>
      <c r="AD36" s="27">
        <v>2.74</v>
      </c>
      <c r="AE36" s="27">
        <v>0.03</v>
      </c>
      <c r="AF36" s="27">
        <v>0.03</v>
      </c>
      <c r="AG36" s="27">
        <v>0.59</v>
      </c>
      <c r="AH36" s="27">
        <v>0.79</v>
      </c>
      <c r="AI36" s="27">
        <v>37.729999999999997</v>
      </c>
      <c r="AJ36" s="27">
        <v>0</v>
      </c>
      <c r="AK36" s="27">
        <v>0</v>
      </c>
      <c r="AL36" s="27">
        <v>0</v>
      </c>
      <c r="AM36" s="27">
        <v>52.69</v>
      </c>
      <c r="AN36" s="27">
        <v>50.22</v>
      </c>
      <c r="AO36" s="27">
        <v>18.11</v>
      </c>
      <c r="AP36" s="27">
        <v>37.049999999999997</v>
      </c>
      <c r="AQ36" s="27">
        <v>8.23</v>
      </c>
      <c r="AR36" s="27">
        <v>46.1</v>
      </c>
      <c r="AS36" s="27">
        <v>58.45</v>
      </c>
      <c r="AT36" s="27">
        <v>69.98</v>
      </c>
      <c r="AU36" s="27">
        <v>141.59</v>
      </c>
      <c r="AV36" s="27">
        <v>23.06</v>
      </c>
      <c r="AW36" s="27">
        <v>38.69</v>
      </c>
      <c r="AX36" s="27">
        <v>226.39</v>
      </c>
      <c r="AY36" s="27">
        <v>0</v>
      </c>
      <c r="AZ36" s="27">
        <v>48.57</v>
      </c>
      <c r="BA36" s="27">
        <v>48.57</v>
      </c>
      <c r="BB36" s="27">
        <v>41.16</v>
      </c>
      <c r="BC36" s="27">
        <v>16.47</v>
      </c>
      <c r="BD36" s="27">
        <v>0</v>
      </c>
      <c r="BE36" s="27">
        <v>0</v>
      </c>
      <c r="BF36" s="27">
        <v>0</v>
      </c>
      <c r="BG36" s="27">
        <v>0</v>
      </c>
      <c r="BH36" s="27">
        <v>0</v>
      </c>
      <c r="BI36" s="27">
        <v>0</v>
      </c>
      <c r="BJ36" s="27">
        <v>0</v>
      </c>
      <c r="BK36" s="27">
        <v>0.37</v>
      </c>
      <c r="BL36" s="27">
        <v>0</v>
      </c>
      <c r="BM36" s="27">
        <v>0.24</v>
      </c>
      <c r="BN36" s="27">
        <v>0.02</v>
      </c>
      <c r="BO36" s="27">
        <v>0.04</v>
      </c>
      <c r="BP36" s="27">
        <v>0</v>
      </c>
      <c r="BQ36" s="27">
        <v>0</v>
      </c>
      <c r="BR36" s="27">
        <v>0</v>
      </c>
      <c r="BS36" s="27">
        <v>1.4</v>
      </c>
      <c r="BT36" s="27">
        <v>0</v>
      </c>
      <c r="BU36" s="27">
        <v>0</v>
      </c>
      <c r="BV36" s="27">
        <v>3.47</v>
      </c>
      <c r="BW36" s="27">
        <v>0</v>
      </c>
      <c r="BX36" s="27">
        <v>0</v>
      </c>
      <c r="BY36" s="27">
        <v>0</v>
      </c>
      <c r="BZ36" s="27">
        <v>0</v>
      </c>
      <c r="CA36" s="27">
        <v>0</v>
      </c>
      <c r="CB36" s="27">
        <v>81.97</v>
      </c>
      <c r="CD36" s="27">
        <v>2.74</v>
      </c>
      <c r="CF36" s="27">
        <v>0</v>
      </c>
      <c r="CG36" s="27">
        <v>0</v>
      </c>
      <c r="CH36" s="27">
        <v>0</v>
      </c>
      <c r="CI36" s="27">
        <v>0</v>
      </c>
      <c r="CJ36" s="27">
        <v>0</v>
      </c>
      <c r="CK36" s="27">
        <v>0</v>
      </c>
      <c r="CL36" s="27">
        <v>0</v>
      </c>
      <c r="CM36" s="27">
        <v>0</v>
      </c>
      <c r="CN36" s="27">
        <v>0</v>
      </c>
      <c r="CO36" s="27">
        <v>3</v>
      </c>
      <c r="CP36" s="27">
        <v>0.5</v>
      </c>
    </row>
    <row r="37" spans="1:94" s="27" customFormat="1" ht="31.5">
      <c r="A37" s="27" t="str">
        <f>"259"</f>
        <v>259</v>
      </c>
      <c r="B37" s="28" t="s">
        <v>108</v>
      </c>
      <c r="C37" s="37" t="str">
        <f>"220"</f>
        <v>220</v>
      </c>
      <c r="D37" s="27">
        <v>16.22</v>
      </c>
      <c r="E37" s="27">
        <v>14.2</v>
      </c>
      <c r="F37" s="27">
        <v>36.200000000000003</v>
      </c>
      <c r="G37" s="27">
        <v>8.07</v>
      </c>
      <c r="H37" s="27">
        <v>34.979999999999997</v>
      </c>
      <c r="I37" s="27">
        <v>480.64955377043464</v>
      </c>
      <c r="J37" s="27">
        <v>12.79</v>
      </c>
      <c r="K37" s="27">
        <v>4.91</v>
      </c>
      <c r="L37" s="27">
        <v>0</v>
      </c>
      <c r="M37" s="27">
        <v>0</v>
      </c>
      <c r="N37" s="27">
        <v>3.65</v>
      </c>
      <c r="O37" s="27">
        <v>17.239999999999998</v>
      </c>
      <c r="P37" s="27">
        <v>2.02</v>
      </c>
      <c r="Q37" s="27">
        <v>0</v>
      </c>
      <c r="R37" s="27">
        <v>0</v>
      </c>
      <c r="S37" s="27">
        <v>0.46</v>
      </c>
      <c r="T37" s="27">
        <v>2.61</v>
      </c>
      <c r="U37" s="27">
        <v>65.52</v>
      </c>
      <c r="V37" s="27">
        <v>954.78</v>
      </c>
      <c r="W37" s="27">
        <v>21.94</v>
      </c>
      <c r="X37" s="27">
        <v>50.7</v>
      </c>
      <c r="Y37" s="27">
        <v>216.06</v>
      </c>
      <c r="Z37" s="27">
        <v>2.69</v>
      </c>
      <c r="AA37" s="27">
        <v>0</v>
      </c>
      <c r="AB37" s="27">
        <v>128.79</v>
      </c>
      <c r="AC37" s="27">
        <v>26.41</v>
      </c>
      <c r="AD37" s="27">
        <v>3.94</v>
      </c>
      <c r="AE37" s="27">
        <v>0.49</v>
      </c>
      <c r="AF37" s="27">
        <v>0.19</v>
      </c>
      <c r="AG37" s="27">
        <v>3.51</v>
      </c>
      <c r="AH37" s="27">
        <v>8.2799999999999994</v>
      </c>
      <c r="AI37" s="27">
        <v>11.92</v>
      </c>
      <c r="AJ37" s="27">
        <v>0</v>
      </c>
      <c r="AK37" s="27">
        <v>805.33</v>
      </c>
      <c r="AL37" s="27">
        <v>708.23</v>
      </c>
      <c r="AM37" s="27">
        <v>1061.73</v>
      </c>
      <c r="AN37" s="27">
        <v>1227.58</v>
      </c>
      <c r="AO37" s="27">
        <v>331.1</v>
      </c>
      <c r="AP37" s="27">
        <v>657.81</v>
      </c>
      <c r="AQ37" s="27">
        <v>201.94</v>
      </c>
      <c r="AR37" s="27">
        <v>589.91</v>
      </c>
      <c r="AS37" s="27">
        <v>790.18</v>
      </c>
      <c r="AT37" s="27">
        <v>1009.66</v>
      </c>
      <c r="AU37" s="27">
        <v>1316.89</v>
      </c>
      <c r="AV37" s="27">
        <v>553.36</v>
      </c>
      <c r="AW37" s="27">
        <v>697.27</v>
      </c>
      <c r="AX37" s="27">
        <v>2336.1999999999998</v>
      </c>
      <c r="AY37" s="27">
        <v>158.71</v>
      </c>
      <c r="AZ37" s="27">
        <v>642.27</v>
      </c>
      <c r="BA37" s="27">
        <v>602.30999999999995</v>
      </c>
      <c r="BB37" s="27">
        <v>520.9</v>
      </c>
      <c r="BC37" s="27">
        <v>186.2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0.49</v>
      </c>
      <c r="BL37" s="27">
        <v>0</v>
      </c>
      <c r="BM37" s="27">
        <v>0.28999999999999998</v>
      </c>
      <c r="BN37" s="27">
        <v>0.02</v>
      </c>
      <c r="BO37" s="27">
        <v>0.05</v>
      </c>
      <c r="BP37" s="27">
        <v>0</v>
      </c>
      <c r="BQ37" s="27">
        <v>0</v>
      </c>
      <c r="BR37" s="27">
        <v>0.01</v>
      </c>
      <c r="BS37" s="27">
        <v>1.75</v>
      </c>
      <c r="BT37" s="27">
        <v>0</v>
      </c>
      <c r="BU37" s="27">
        <v>0</v>
      </c>
      <c r="BV37" s="27">
        <v>4.5599999999999996</v>
      </c>
      <c r="BW37" s="27">
        <v>0</v>
      </c>
      <c r="BX37" s="27">
        <v>0</v>
      </c>
      <c r="BY37" s="27">
        <v>0</v>
      </c>
      <c r="BZ37" s="27">
        <v>0</v>
      </c>
      <c r="CA37" s="27">
        <v>0</v>
      </c>
      <c r="CB37" s="27">
        <v>166.04</v>
      </c>
      <c r="CD37" s="27">
        <v>21.46</v>
      </c>
      <c r="CF37" s="27">
        <v>0</v>
      </c>
      <c r="CG37" s="27">
        <v>0</v>
      </c>
      <c r="CH37" s="27">
        <v>0</v>
      </c>
      <c r="CI37" s="27">
        <v>0</v>
      </c>
      <c r="CJ37" s="27">
        <v>0</v>
      </c>
      <c r="CK37" s="27">
        <v>0</v>
      </c>
      <c r="CL37" s="27">
        <v>0</v>
      </c>
      <c r="CM37" s="27">
        <v>0</v>
      </c>
      <c r="CN37" s="27">
        <v>0</v>
      </c>
      <c r="CO37" s="27">
        <v>0</v>
      </c>
      <c r="CP37" s="27">
        <v>0</v>
      </c>
    </row>
    <row r="38" spans="1:94" s="27" customFormat="1">
      <c r="A38" s="27" t="str">
        <f>"37/10"</f>
        <v>37/10</v>
      </c>
      <c r="B38" s="28" t="s">
        <v>109</v>
      </c>
      <c r="C38" s="37" t="str">
        <f>"200"</f>
        <v>200</v>
      </c>
      <c r="D38" s="27">
        <v>0.24</v>
      </c>
      <c r="E38" s="27">
        <v>0</v>
      </c>
      <c r="F38" s="27">
        <v>0.1</v>
      </c>
      <c r="G38" s="27">
        <v>0.1</v>
      </c>
      <c r="H38" s="27">
        <v>14.6</v>
      </c>
      <c r="I38" s="27">
        <v>55.735010000000003</v>
      </c>
      <c r="J38" s="27">
        <v>0.02</v>
      </c>
      <c r="K38" s="27">
        <v>0</v>
      </c>
      <c r="L38" s="27">
        <v>0</v>
      </c>
      <c r="M38" s="27">
        <v>0</v>
      </c>
      <c r="N38" s="27">
        <v>12.63</v>
      </c>
      <c r="O38" s="27">
        <v>0.43</v>
      </c>
      <c r="P38" s="27">
        <v>1.54</v>
      </c>
      <c r="Q38" s="27">
        <v>0</v>
      </c>
      <c r="R38" s="27">
        <v>0</v>
      </c>
      <c r="S38" s="27">
        <v>0.35</v>
      </c>
      <c r="T38" s="27">
        <v>0.34</v>
      </c>
      <c r="U38" s="27">
        <v>0.84</v>
      </c>
      <c r="V38" s="27">
        <v>3.71</v>
      </c>
      <c r="W38" s="27">
        <v>4.37</v>
      </c>
      <c r="X38" s="27">
        <v>1.1399999999999999</v>
      </c>
      <c r="Y38" s="27">
        <v>1.1200000000000001</v>
      </c>
      <c r="Z38" s="27">
        <v>0.22</v>
      </c>
      <c r="AA38" s="27">
        <v>0</v>
      </c>
      <c r="AB38" s="27">
        <v>351</v>
      </c>
      <c r="AC38" s="27">
        <v>65.099999999999994</v>
      </c>
      <c r="AD38" s="27">
        <v>0.26</v>
      </c>
      <c r="AE38" s="27">
        <v>0.01</v>
      </c>
      <c r="AF38" s="27">
        <v>0.02</v>
      </c>
      <c r="AG38" s="27">
        <v>0.08</v>
      </c>
      <c r="AH38" s="27">
        <v>0.11</v>
      </c>
      <c r="AI38" s="27">
        <v>39</v>
      </c>
      <c r="AJ38" s="27">
        <v>0</v>
      </c>
      <c r="AK38" s="27">
        <v>0</v>
      </c>
      <c r="AL38" s="27">
        <v>0</v>
      </c>
      <c r="AM38" s="27">
        <v>0</v>
      </c>
      <c r="AN38" s="27">
        <v>0</v>
      </c>
      <c r="AO38" s="27">
        <v>0</v>
      </c>
      <c r="AP38" s="27">
        <v>0</v>
      </c>
      <c r="AQ38" s="27">
        <v>0</v>
      </c>
      <c r="AR38" s="27">
        <v>0</v>
      </c>
      <c r="AS38" s="27">
        <v>0</v>
      </c>
      <c r="AT38" s="27">
        <v>0</v>
      </c>
      <c r="AU38" s="27">
        <v>0</v>
      </c>
      <c r="AV38" s="27">
        <v>0</v>
      </c>
      <c r="AW38" s="27">
        <v>0</v>
      </c>
      <c r="AX38" s="27">
        <v>0</v>
      </c>
      <c r="AY38" s="27">
        <v>0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0</v>
      </c>
      <c r="BF38" s="27">
        <v>0</v>
      </c>
      <c r="BG38" s="27">
        <v>0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27">
        <v>0</v>
      </c>
      <c r="BT38" s="27">
        <v>0</v>
      </c>
      <c r="BU38" s="27">
        <v>0</v>
      </c>
      <c r="BV38" s="27">
        <v>0</v>
      </c>
      <c r="BW38" s="27">
        <v>0</v>
      </c>
      <c r="BX38" s="27">
        <v>0</v>
      </c>
      <c r="BY38" s="27">
        <v>0</v>
      </c>
      <c r="BZ38" s="27">
        <v>0</v>
      </c>
      <c r="CA38" s="27">
        <v>0</v>
      </c>
      <c r="CB38" s="27">
        <v>239.01</v>
      </c>
      <c r="CD38" s="27">
        <v>58.5</v>
      </c>
      <c r="CF38" s="27">
        <v>0</v>
      </c>
      <c r="CG38" s="27">
        <v>0</v>
      </c>
      <c r="CH38" s="27">
        <v>0</v>
      </c>
      <c r="CI38" s="27">
        <v>0</v>
      </c>
      <c r="CJ38" s="27">
        <v>0</v>
      </c>
      <c r="CK38" s="27">
        <v>0</v>
      </c>
      <c r="CL38" s="27">
        <v>0</v>
      </c>
      <c r="CM38" s="27">
        <v>0</v>
      </c>
      <c r="CN38" s="27">
        <v>0</v>
      </c>
      <c r="CO38" s="27">
        <v>10</v>
      </c>
      <c r="CP38" s="27">
        <v>0</v>
      </c>
    </row>
    <row r="39" spans="1:94" s="25" customFormat="1">
      <c r="A39" s="25" t="str">
        <f>"-"</f>
        <v>-</v>
      </c>
      <c r="B39" s="26" t="s">
        <v>94</v>
      </c>
      <c r="C39" s="38" t="str">
        <f>"40"</f>
        <v>40</v>
      </c>
      <c r="D39" s="25">
        <v>2.64</v>
      </c>
      <c r="E39" s="25">
        <v>0</v>
      </c>
      <c r="F39" s="25">
        <v>0.26</v>
      </c>
      <c r="G39" s="25">
        <v>0.26</v>
      </c>
      <c r="H39" s="25">
        <v>18.760000000000002</v>
      </c>
      <c r="I39" s="25">
        <v>89.560399999999987</v>
      </c>
      <c r="J39" s="25">
        <v>0</v>
      </c>
      <c r="K39" s="25">
        <v>0</v>
      </c>
      <c r="L39" s="25">
        <v>0</v>
      </c>
      <c r="M39" s="25">
        <v>0</v>
      </c>
      <c r="N39" s="25">
        <v>0.44</v>
      </c>
      <c r="O39" s="25">
        <v>18.239999999999998</v>
      </c>
      <c r="P39" s="25">
        <v>0.08</v>
      </c>
      <c r="Q39" s="25">
        <v>0</v>
      </c>
      <c r="R39" s="25">
        <v>0</v>
      </c>
      <c r="S39" s="25">
        <v>0</v>
      </c>
      <c r="T39" s="25">
        <v>0.72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203.58</v>
      </c>
      <c r="AN39" s="25">
        <v>67.510000000000005</v>
      </c>
      <c r="AO39" s="25">
        <v>40.020000000000003</v>
      </c>
      <c r="AP39" s="25">
        <v>80.040000000000006</v>
      </c>
      <c r="AQ39" s="25">
        <v>30.28</v>
      </c>
      <c r="AR39" s="25">
        <v>144.77000000000001</v>
      </c>
      <c r="AS39" s="25">
        <v>89.78</v>
      </c>
      <c r="AT39" s="25">
        <v>125.28</v>
      </c>
      <c r="AU39" s="25">
        <v>103.36</v>
      </c>
      <c r="AV39" s="25">
        <v>54.29</v>
      </c>
      <c r="AW39" s="25">
        <v>96.05</v>
      </c>
      <c r="AX39" s="25">
        <v>803.18</v>
      </c>
      <c r="AY39" s="25">
        <v>0</v>
      </c>
      <c r="AZ39" s="25">
        <v>261.7</v>
      </c>
      <c r="BA39" s="25">
        <v>113.8</v>
      </c>
      <c r="BB39" s="25">
        <v>75.52</v>
      </c>
      <c r="BC39" s="25">
        <v>59.86</v>
      </c>
      <c r="BD39" s="25">
        <v>0</v>
      </c>
      <c r="BE39" s="25">
        <v>0</v>
      </c>
      <c r="BF39" s="25">
        <v>0</v>
      </c>
      <c r="BG39" s="25">
        <v>0</v>
      </c>
      <c r="BH39" s="25">
        <v>0</v>
      </c>
      <c r="BI39" s="25">
        <v>0</v>
      </c>
      <c r="BJ39" s="25">
        <v>0</v>
      </c>
      <c r="BK39" s="25">
        <v>0.03</v>
      </c>
      <c r="BL39" s="25">
        <v>0</v>
      </c>
      <c r="BM39" s="25">
        <v>0</v>
      </c>
      <c r="BN39" s="25">
        <v>0</v>
      </c>
      <c r="BO39" s="25">
        <v>0</v>
      </c>
      <c r="BP39" s="25">
        <v>0</v>
      </c>
      <c r="BQ39" s="25">
        <v>0</v>
      </c>
      <c r="BR39" s="25">
        <v>0</v>
      </c>
      <c r="BS39" s="25">
        <v>0.03</v>
      </c>
      <c r="BT39" s="25">
        <v>0</v>
      </c>
      <c r="BU39" s="25">
        <v>0</v>
      </c>
      <c r="BV39" s="25">
        <v>0.11</v>
      </c>
      <c r="BW39" s="25">
        <v>0.01</v>
      </c>
      <c r="BX39" s="25">
        <v>0</v>
      </c>
      <c r="BY39" s="25">
        <v>0</v>
      </c>
      <c r="BZ39" s="25">
        <v>0</v>
      </c>
      <c r="CA39" s="25">
        <v>0</v>
      </c>
      <c r="CB39" s="25">
        <v>15.64</v>
      </c>
      <c r="CD39" s="25">
        <v>0</v>
      </c>
      <c r="CF39" s="25">
        <v>0</v>
      </c>
      <c r="CG39" s="25">
        <v>0</v>
      </c>
      <c r="CH39" s="25">
        <v>0</v>
      </c>
      <c r="CI39" s="25">
        <v>0</v>
      </c>
      <c r="CJ39" s="25">
        <v>0</v>
      </c>
      <c r="CK39" s="25">
        <v>0</v>
      </c>
      <c r="CL39" s="25">
        <v>0</v>
      </c>
      <c r="CM39" s="25">
        <v>0</v>
      </c>
      <c r="CN39" s="25">
        <v>0</v>
      </c>
      <c r="CO39" s="25">
        <v>0</v>
      </c>
      <c r="CP39" s="25">
        <v>0</v>
      </c>
    </row>
    <row r="40" spans="1:94" s="29" customFormat="1">
      <c r="B40" s="30" t="s">
        <v>96</v>
      </c>
      <c r="C40" s="39">
        <v>560</v>
      </c>
      <c r="D40" s="29">
        <v>20.68</v>
      </c>
      <c r="E40" s="29">
        <v>14.2</v>
      </c>
      <c r="F40" s="29">
        <v>42.54</v>
      </c>
      <c r="G40" s="29">
        <v>14.4</v>
      </c>
      <c r="H40" s="29">
        <v>76.599999999999994</v>
      </c>
      <c r="I40" s="29">
        <v>718.49</v>
      </c>
      <c r="J40" s="29">
        <v>13.55</v>
      </c>
      <c r="K40" s="29">
        <v>8.81</v>
      </c>
      <c r="L40" s="29">
        <v>0</v>
      </c>
      <c r="M40" s="29">
        <v>0</v>
      </c>
      <c r="N40" s="29">
        <v>24</v>
      </c>
      <c r="O40" s="29">
        <v>35.99</v>
      </c>
      <c r="P40" s="29">
        <v>5.49</v>
      </c>
      <c r="Q40" s="29">
        <v>0</v>
      </c>
      <c r="R40" s="29">
        <v>0</v>
      </c>
      <c r="S40" s="29">
        <v>1.06</v>
      </c>
      <c r="T40" s="29">
        <v>4.8</v>
      </c>
      <c r="U40" s="29">
        <v>267.05</v>
      </c>
      <c r="V40" s="29">
        <v>1217.5899999999999</v>
      </c>
      <c r="W40" s="29">
        <v>69.83</v>
      </c>
      <c r="X40" s="29">
        <v>66.08</v>
      </c>
      <c r="Y40" s="29">
        <v>247.16</v>
      </c>
      <c r="Z40" s="29">
        <v>3.48</v>
      </c>
      <c r="AA40" s="29">
        <v>0</v>
      </c>
      <c r="AB40" s="29">
        <v>496.25</v>
      </c>
      <c r="AC40" s="29">
        <v>94.03</v>
      </c>
      <c r="AD40" s="29">
        <v>6.94</v>
      </c>
      <c r="AE40" s="29">
        <v>0.53</v>
      </c>
      <c r="AF40" s="29">
        <v>0.25</v>
      </c>
      <c r="AG40" s="29">
        <v>4.17</v>
      </c>
      <c r="AH40" s="29">
        <v>9.18</v>
      </c>
      <c r="AI40" s="29">
        <v>88.65</v>
      </c>
      <c r="AJ40" s="29">
        <v>0</v>
      </c>
      <c r="AK40" s="29">
        <v>805.33</v>
      </c>
      <c r="AL40" s="29">
        <v>708.23</v>
      </c>
      <c r="AM40" s="29">
        <v>1318</v>
      </c>
      <c r="AN40" s="29">
        <v>1345.31</v>
      </c>
      <c r="AO40" s="29">
        <v>389.23</v>
      </c>
      <c r="AP40" s="29">
        <v>774.9</v>
      </c>
      <c r="AQ40" s="29">
        <v>240.45</v>
      </c>
      <c r="AR40" s="29">
        <v>780.78</v>
      </c>
      <c r="AS40" s="29">
        <v>938.41</v>
      </c>
      <c r="AT40" s="29">
        <v>1204.92</v>
      </c>
      <c r="AU40" s="29">
        <v>1561.84</v>
      </c>
      <c r="AV40" s="29">
        <v>630.71</v>
      </c>
      <c r="AW40" s="29">
        <v>832.02</v>
      </c>
      <c r="AX40" s="29">
        <v>3365.77</v>
      </c>
      <c r="AY40" s="29">
        <v>158.71</v>
      </c>
      <c r="AZ40" s="29">
        <v>952.53</v>
      </c>
      <c r="BA40" s="29">
        <v>764.68</v>
      </c>
      <c r="BB40" s="29">
        <v>637.58000000000004</v>
      </c>
      <c r="BC40" s="29">
        <v>262.52999999999997</v>
      </c>
      <c r="BD40" s="29">
        <v>0</v>
      </c>
      <c r="BE40" s="29">
        <v>0</v>
      </c>
      <c r="BF40" s="29">
        <v>0</v>
      </c>
      <c r="BG40" s="29">
        <v>0</v>
      </c>
      <c r="BH40" s="29">
        <v>0</v>
      </c>
      <c r="BI40" s="29">
        <v>0</v>
      </c>
      <c r="BJ40" s="29">
        <v>0</v>
      </c>
      <c r="BK40" s="29">
        <v>0.89</v>
      </c>
      <c r="BL40" s="29">
        <v>0</v>
      </c>
      <c r="BM40" s="29">
        <v>0.53</v>
      </c>
      <c r="BN40" s="29">
        <v>0.04</v>
      </c>
      <c r="BO40" s="29">
        <v>0.09</v>
      </c>
      <c r="BP40" s="29">
        <v>0</v>
      </c>
      <c r="BQ40" s="29">
        <v>0</v>
      </c>
      <c r="BR40" s="29">
        <v>0.01</v>
      </c>
      <c r="BS40" s="29">
        <v>3.17</v>
      </c>
      <c r="BT40" s="29">
        <v>0</v>
      </c>
      <c r="BU40" s="29">
        <v>0</v>
      </c>
      <c r="BV40" s="29">
        <v>8.15</v>
      </c>
      <c r="BW40" s="29">
        <v>0.01</v>
      </c>
      <c r="BX40" s="29">
        <v>0</v>
      </c>
      <c r="BY40" s="29">
        <v>0</v>
      </c>
      <c r="BZ40" s="29">
        <v>0</v>
      </c>
      <c r="CA40" s="29">
        <v>0</v>
      </c>
      <c r="CB40" s="29">
        <v>502.65</v>
      </c>
      <c r="CC40" s="29">
        <f>$I$40/$I$41*100</f>
        <v>100</v>
      </c>
      <c r="CD40" s="29">
        <v>82.71</v>
      </c>
      <c r="CF40" s="29">
        <v>0</v>
      </c>
      <c r="CG40" s="29">
        <v>0</v>
      </c>
      <c r="CH40" s="29">
        <v>0</v>
      </c>
      <c r="CI40" s="29">
        <v>0</v>
      </c>
      <c r="CJ40" s="29">
        <v>0</v>
      </c>
      <c r="CK40" s="29">
        <v>0</v>
      </c>
      <c r="CL40" s="29">
        <v>0</v>
      </c>
      <c r="CM40" s="29">
        <v>0</v>
      </c>
      <c r="CN40" s="29">
        <v>0</v>
      </c>
      <c r="CO40" s="29">
        <v>13</v>
      </c>
      <c r="CP40" s="29">
        <v>0.5</v>
      </c>
    </row>
    <row r="41" spans="1:94" s="29" customFormat="1">
      <c r="B41" s="30" t="s">
        <v>97</v>
      </c>
      <c r="C41" s="39"/>
      <c r="D41" s="29">
        <v>20.68</v>
      </c>
      <c r="E41" s="29">
        <v>14.2</v>
      </c>
      <c r="F41" s="29">
        <v>42.54</v>
      </c>
      <c r="G41" s="29">
        <v>14.4</v>
      </c>
      <c r="H41" s="29">
        <v>76.599999999999994</v>
      </c>
      <c r="I41" s="29">
        <v>718.49</v>
      </c>
      <c r="J41" s="29">
        <v>13.55</v>
      </c>
      <c r="K41" s="29">
        <v>8.81</v>
      </c>
      <c r="L41" s="29">
        <v>0</v>
      </c>
      <c r="M41" s="29">
        <v>0</v>
      </c>
      <c r="N41" s="29">
        <v>24</v>
      </c>
      <c r="O41" s="29">
        <v>35.99</v>
      </c>
      <c r="P41" s="29">
        <v>5.49</v>
      </c>
      <c r="Q41" s="29">
        <v>0</v>
      </c>
      <c r="R41" s="29">
        <v>0</v>
      </c>
      <c r="S41" s="29">
        <v>1.06</v>
      </c>
      <c r="T41" s="29">
        <v>4.8</v>
      </c>
      <c r="U41" s="29">
        <v>267.05</v>
      </c>
      <c r="V41" s="29">
        <v>1217.5899999999999</v>
      </c>
      <c r="W41" s="29">
        <v>69.83</v>
      </c>
      <c r="X41" s="29">
        <v>66.08</v>
      </c>
      <c r="Y41" s="29">
        <v>247.16</v>
      </c>
      <c r="Z41" s="29">
        <v>3.48</v>
      </c>
      <c r="AA41" s="29">
        <v>0</v>
      </c>
      <c r="AB41" s="29">
        <v>496.25</v>
      </c>
      <c r="AC41" s="29">
        <v>94.03</v>
      </c>
      <c r="AD41" s="29">
        <v>6.94</v>
      </c>
      <c r="AE41" s="29">
        <v>0.53</v>
      </c>
      <c r="AF41" s="29">
        <v>0.25</v>
      </c>
      <c r="AG41" s="29">
        <v>4.17</v>
      </c>
      <c r="AH41" s="29">
        <v>9.18</v>
      </c>
      <c r="AI41" s="29">
        <v>88.65</v>
      </c>
      <c r="AJ41" s="29">
        <v>0</v>
      </c>
      <c r="AK41" s="29">
        <v>805.33</v>
      </c>
      <c r="AL41" s="29">
        <v>708.23</v>
      </c>
      <c r="AM41" s="29">
        <v>1318</v>
      </c>
      <c r="AN41" s="29">
        <v>1345.31</v>
      </c>
      <c r="AO41" s="29">
        <v>389.23</v>
      </c>
      <c r="AP41" s="29">
        <v>774.9</v>
      </c>
      <c r="AQ41" s="29">
        <v>240.45</v>
      </c>
      <c r="AR41" s="29">
        <v>780.78</v>
      </c>
      <c r="AS41" s="29">
        <v>938.41</v>
      </c>
      <c r="AT41" s="29">
        <v>1204.92</v>
      </c>
      <c r="AU41" s="29">
        <v>1561.84</v>
      </c>
      <c r="AV41" s="29">
        <v>630.71</v>
      </c>
      <c r="AW41" s="29">
        <v>832.02</v>
      </c>
      <c r="AX41" s="29">
        <v>3365.77</v>
      </c>
      <c r="AY41" s="29">
        <v>158.71</v>
      </c>
      <c r="AZ41" s="29">
        <v>952.53</v>
      </c>
      <c r="BA41" s="29">
        <v>764.68</v>
      </c>
      <c r="BB41" s="29">
        <v>637.58000000000004</v>
      </c>
      <c r="BC41" s="29">
        <v>262.52999999999997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0.89</v>
      </c>
      <c r="BL41" s="29">
        <v>0</v>
      </c>
      <c r="BM41" s="29">
        <v>0.53</v>
      </c>
      <c r="BN41" s="29">
        <v>0.04</v>
      </c>
      <c r="BO41" s="29">
        <v>0.09</v>
      </c>
      <c r="BP41" s="29">
        <v>0</v>
      </c>
      <c r="BQ41" s="29">
        <v>0</v>
      </c>
      <c r="BR41" s="29">
        <v>0.01</v>
      </c>
      <c r="BS41" s="29">
        <v>3.17</v>
      </c>
      <c r="BT41" s="29">
        <v>0</v>
      </c>
      <c r="BU41" s="29">
        <v>0</v>
      </c>
      <c r="BV41" s="29">
        <v>8.15</v>
      </c>
      <c r="BW41" s="29">
        <v>0.01</v>
      </c>
      <c r="BX41" s="29">
        <v>0</v>
      </c>
      <c r="BY41" s="29">
        <v>0</v>
      </c>
      <c r="BZ41" s="29">
        <v>0</v>
      </c>
      <c r="CA41" s="29">
        <v>0</v>
      </c>
      <c r="CB41" s="29">
        <v>502.65</v>
      </c>
      <c r="CD41" s="29">
        <v>82.71</v>
      </c>
      <c r="CF41" s="29">
        <v>0</v>
      </c>
      <c r="CG41" s="29">
        <v>0</v>
      </c>
      <c r="CH41" s="29">
        <v>0</v>
      </c>
      <c r="CI41" s="29">
        <v>0</v>
      </c>
      <c r="CJ41" s="29">
        <v>0</v>
      </c>
      <c r="CK41" s="29">
        <v>0</v>
      </c>
      <c r="CL41" s="29">
        <v>0</v>
      </c>
      <c r="CM41" s="29">
        <v>0</v>
      </c>
      <c r="CN41" s="29">
        <v>0</v>
      </c>
      <c r="CO41" s="29">
        <v>13</v>
      </c>
      <c r="CP41" s="29">
        <v>0.5</v>
      </c>
    </row>
    <row r="42" spans="1:94">
      <c r="B42" s="24" t="s">
        <v>110</v>
      </c>
    </row>
    <row r="43" spans="1:94">
      <c r="B43" s="24" t="s">
        <v>89</v>
      </c>
    </row>
    <row r="44" spans="1:94" s="27" customFormat="1">
      <c r="A44" s="27" t="str">
        <f>"1"</f>
        <v>1</v>
      </c>
      <c r="B44" s="28" t="s">
        <v>111</v>
      </c>
      <c r="C44" s="37" t="str">
        <f>"200"</f>
        <v>200</v>
      </c>
      <c r="D44" s="27">
        <v>29.26</v>
      </c>
      <c r="E44" s="27">
        <v>28.56</v>
      </c>
      <c r="F44" s="27">
        <v>17.2</v>
      </c>
      <c r="G44" s="27">
        <v>0.28000000000000003</v>
      </c>
      <c r="H44" s="27">
        <v>38.53</v>
      </c>
      <c r="I44" s="27">
        <v>427.983316</v>
      </c>
      <c r="J44" s="27">
        <v>10.130000000000001</v>
      </c>
      <c r="K44" s="27">
        <v>0.09</v>
      </c>
      <c r="L44" s="27">
        <v>0</v>
      </c>
      <c r="M44" s="27">
        <v>0</v>
      </c>
      <c r="N44" s="27">
        <v>19.190000000000001</v>
      </c>
      <c r="O44" s="27">
        <v>18.57</v>
      </c>
      <c r="P44" s="27">
        <v>0.76</v>
      </c>
      <c r="Q44" s="27">
        <v>0</v>
      </c>
      <c r="R44" s="27">
        <v>0</v>
      </c>
      <c r="S44" s="27">
        <v>1.86</v>
      </c>
      <c r="T44" s="27">
        <v>3.56</v>
      </c>
      <c r="U44" s="27">
        <v>718.34</v>
      </c>
      <c r="V44" s="27">
        <v>190</v>
      </c>
      <c r="W44" s="27">
        <v>237.02</v>
      </c>
      <c r="X44" s="27">
        <v>43.76</v>
      </c>
      <c r="Y44" s="27">
        <v>345.8</v>
      </c>
      <c r="Z44" s="27">
        <v>1.1200000000000001</v>
      </c>
      <c r="AA44" s="27">
        <v>72.599999999999994</v>
      </c>
      <c r="AB44" s="27">
        <v>51.36</v>
      </c>
      <c r="AC44" s="27">
        <v>131.69999999999999</v>
      </c>
      <c r="AD44" s="27">
        <v>0.52</v>
      </c>
      <c r="AE44" s="27">
        <v>7.0000000000000007E-2</v>
      </c>
      <c r="AF44" s="27">
        <v>0.38</v>
      </c>
      <c r="AG44" s="27">
        <v>0.86</v>
      </c>
      <c r="AH44" s="27">
        <v>7.21</v>
      </c>
      <c r="AI44" s="27">
        <v>0.3</v>
      </c>
      <c r="AJ44" s="27">
        <v>0</v>
      </c>
      <c r="AK44" s="27">
        <v>199.2</v>
      </c>
      <c r="AL44" s="27">
        <v>155.74</v>
      </c>
      <c r="AM44" s="27">
        <v>287.98</v>
      </c>
      <c r="AN44" s="27">
        <v>171.98</v>
      </c>
      <c r="AO44" s="27">
        <v>90.58</v>
      </c>
      <c r="AP44" s="27">
        <v>133.74</v>
      </c>
      <c r="AQ44" s="27">
        <v>50.95</v>
      </c>
      <c r="AR44" s="27">
        <v>172.51</v>
      </c>
      <c r="AS44" s="27">
        <v>184.09</v>
      </c>
      <c r="AT44" s="27">
        <v>223.98</v>
      </c>
      <c r="AU44" s="27">
        <v>282.89999999999998</v>
      </c>
      <c r="AV44" s="27">
        <v>84.41</v>
      </c>
      <c r="AW44" s="27">
        <v>132.05000000000001</v>
      </c>
      <c r="AX44" s="27">
        <v>521.16999999999996</v>
      </c>
      <c r="AY44" s="27">
        <v>1.58</v>
      </c>
      <c r="AZ44" s="27">
        <v>133.33000000000001</v>
      </c>
      <c r="BA44" s="27">
        <v>193.56</v>
      </c>
      <c r="BB44" s="27">
        <v>131.6</v>
      </c>
      <c r="BC44" s="27">
        <v>69.48</v>
      </c>
      <c r="BD44" s="27">
        <v>0.09</v>
      </c>
      <c r="BE44" s="27">
        <v>0.04</v>
      </c>
      <c r="BF44" s="27">
        <v>0.02</v>
      </c>
      <c r="BG44" s="27">
        <v>0.05</v>
      </c>
      <c r="BH44" s="27">
        <v>0.06</v>
      </c>
      <c r="BI44" s="27">
        <v>0.28000000000000003</v>
      </c>
      <c r="BJ44" s="27">
        <v>0</v>
      </c>
      <c r="BK44" s="27">
        <v>0.82</v>
      </c>
      <c r="BL44" s="27">
        <v>0</v>
      </c>
      <c r="BM44" s="27">
        <v>0.25</v>
      </c>
      <c r="BN44" s="27">
        <v>0</v>
      </c>
      <c r="BO44" s="27">
        <v>0</v>
      </c>
      <c r="BP44" s="27">
        <v>0</v>
      </c>
      <c r="BQ44" s="27">
        <v>0.05</v>
      </c>
      <c r="BR44" s="27">
        <v>0.08</v>
      </c>
      <c r="BS44" s="27">
        <v>0.71</v>
      </c>
      <c r="BT44" s="27">
        <v>0</v>
      </c>
      <c r="BU44" s="27">
        <v>0</v>
      </c>
      <c r="BV44" s="27">
        <v>0.09</v>
      </c>
      <c r="BW44" s="27">
        <v>0</v>
      </c>
      <c r="BX44" s="27">
        <v>0</v>
      </c>
      <c r="BY44" s="27">
        <v>0</v>
      </c>
      <c r="BZ44" s="27">
        <v>0</v>
      </c>
      <c r="CA44" s="27">
        <v>0</v>
      </c>
      <c r="CB44" s="27">
        <v>116.13</v>
      </c>
      <c r="CD44" s="27">
        <v>81.16</v>
      </c>
      <c r="CF44" s="27">
        <v>0</v>
      </c>
      <c r="CG44" s="27">
        <v>0</v>
      </c>
      <c r="CH44" s="27">
        <v>0</v>
      </c>
      <c r="CI44" s="27">
        <v>0</v>
      </c>
      <c r="CJ44" s="27">
        <v>0</v>
      </c>
      <c r="CK44" s="27">
        <v>0</v>
      </c>
      <c r="CL44" s="27">
        <v>0</v>
      </c>
      <c r="CM44" s="27">
        <v>0</v>
      </c>
      <c r="CN44" s="27">
        <v>0</v>
      </c>
      <c r="CO44" s="27">
        <v>16</v>
      </c>
      <c r="CP44" s="27">
        <v>0</v>
      </c>
    </row>
    <row r="45" spans="1:94" s="27" customFormat="1">
      <c r="A45" s="27" t="str">
        <f>"-"</f>
        <v>-</v>
      </c>
      <c r="B45" s="28" t="s">
        <v>112</v>
      </c>
      <c r="C45" s="37" t="str">
        <f>"20"</f>
        <v>20</v>
      </c>
      <c r="D45" s="27">
        <v>1.44</v>
      </c>
      <c r="E45" s="27">
        <v>1.44</v>
      </c>
      <c r="F45" s="27">
        <v>1.7</v>
      </c>
      <c r="G45" s="27">
        <v>0</v>
      </c>
      <c r="H45" s="27">
        <v>11.1</v>
      </c>
      <c r="I45" s="27">
        <v>63.48</v>
      </c>
      <c r="J45" s="27">
        <v>1.04</v>
      </c>
      <c r="K45" s="27">
        <v>0</v>
      </c>
      <c r="L45" s="27">
        <v>0</v>
      </c>
      <c r="M45" s="27">
        <v>0</v>
      </c>
      <c r="N45" s="27">
        <v>11.1</v>
      </c>
      <c r="O45" s="27">
        <v>0</v>
      </c>
      <c r="P45" s="27">
        <v>0</v>
      </c>
      <c r="Q45" s="27">
        <v>0</v>
      </c>
      <c r="R45" s="27">
        <v>0</v>
      </c>
      <c r="S45" s="27">
        <v>0.08</v>
      </c>
      <c r="T45" s="27">
        <v>0.36</v>
      </c>
      <c r="U45" s="27">
        <v>26</v>
      </c>
      <c r="V45" s="27">
        <v>73</v>
      </c>
      <c r="W45" s="27">
        <v>61.4</v>
      </c>
      <c r="X45" s="27">
        <v>6.8</v>
      </c>
      <c r="Y45" s="27">
        <v>43.8</v>
      </c>
      <c r="Z45" s="27">
        <v>0.04</v>
      </c>
      <c r="AA45" s="27">
        <v>8.4</v>
      </c>
      <c r="AB45" s="27">
        <v>6</v>
      </c>
      <c r="AC45" s="27">
        <v>9.4</v>
      </c>
      <c r="AD45" s="27">
        <v>0.04</v>
      </c>
      <c r="AE45" s="27">
        <v>0.01</v>
      </c>
      <c r="AF45" s="27">
        <v>0.08</v>
      </c>
      <c r="AG45" s="27">
        <v>0.04</v>
      </c>
      <c r="AH45" s="27">
        <v>0.36</v>
      </c>
      <c r="AI45" s="27">
        <v>0.2</v>
      </c>
      <c r="AJ45" s="27">
        <v>0</v>
      </c>
      <c r="AK45" s="27">
        <v>0</v>
      </c>
      <c r="AL45" s="27">
        <v>0</v>
      </c>
      <c r="AM45" s="27">
        <v>107.6</v>
      </c>
      <c r="AN45" s="27">
        <v>108</v>
      </c>
      <c r="AO45" s="27">
        <v>33</v>
      </c>
      <c r="AP45" s="27">
        <v>60.8</v>
      </c>
      <c r="AQ45" s="27">
        <v>19</v>
      </c>
      <c r="AR45" s="27">
        <v>64</v>
      </c>
      <c r="AS45" s="27">
        <v>47.2</v>
      </c>
      <c r="AT45" s="27">
        <v>48</v>
      </c>
      <c r="AU45" s="27">
        <v>106</v>
      </c>
      <c r="AV45" s="27">
        <v>34</v>
      </c>
      <c r="AW45" s="27">
        <v>28</v>
      </c>
      <c r="AX45" s="27">
        <v>318.2</v>
      </c>
      <c r="AY45" s="27">
        <v>0</v>
      </c>
      <c r="AZ45" s="27">
        <v>156</v>
      </c>
      <c r="BA45" s="27">
        <v>83.6</v>
      </c>
      <c r="BB45" s="27">
        <v>67.599999999999994</v>
      </c>
      <c r="BC45" s="27">
        <v>13.8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S45" s="27">
        <v>0.49</v>
      </c>
      <c r="BT45" s="27">
        <v>0</v>
      </c>
      <c r="BU45" s="27">
        <v>0</v>
      </c>
      <c r="BV45" s="27">
        <v>0.04</v>
      </c>
      <c r="BW45" s="27">
        <v>0.01</v>
      </c>
      <c r="BX45" s="27">
        <v>0.02</v>
      </c>
      <c r="BY45" s="27">
        <v>0</v>
      </c>
      <c r="BZ45" s="27">
        <v>0</v>
      </c>
      <c r="CA45" s="27">
        <v>0</v>
      </c>
      <c r="CB45" s="27">
        <v>5.32</v>
      </c>
      <c r="CD45" s="27">
        <v>9.4</v>
      </c>
      <c r="CF45" s="27">
        <v>0</v>
      </c>
      <c r="CG45" s="27">
        <v>0</v>
      </c>
      <c r="CH45" s="27">
        <v>0</v>
      </c>
      <c r="CI45" s="27">
        <v>0</v>
      </c>
      <c r="CJ45" s="27">
        <v>0</v>
      </c>
      <c r="CK45" s="27">
        <v>0</v>
      </c>
      <c r="CL45" s="27">
        <v>0</v>
      </c>
      <c r="CM45" s="27">
        <v>0</v>
      </c>
      <c r="CN45" s="27">
        <v>0</v>
      </c>
      <c r="CO45" s="27">
        <v>0</v>
      </c>
      <c r="CP45" s="27">
        <v>0</v>
      </c>
    </row>
    <row r="46" spans="1:94" s="27" customFormat="1">
      <c r="A46" s="27" t="str">
        <f>"36/10"</f>
        <v>36/10</v>
      </c>
      <c r="B46" s="28" t="s">
        <v>113</v>
      </c>
      <c r="C46" s="37" t="str">
        <f>"200"</f>
        <v>200</v>
      </c>
      <c r="D46" s="27">
        <v>3.64</v>
      </c>
      <c r="E46" s="27">
        <v>2.9</v>
      </c>
      <c r="F46" s="27">
        <v>3.34</v>
      </c>
      <c r="G46" s="27">
        <v>0.6</v>
      </c>
      <c r="H46" s="27">
        <v>24.1</v>
      </c>
      <c r="I46" s="27">
        <v>134.76724800000002</v>
      </c>
      <c r="J46" s="27">
        <v>2.36</v>
      </c>
      <c r="K46" s="27">
        <v>0</v>
      </c>
      <c r="L46" s="27">
        <v>0</v>
      </c>
      <c r="M46" s="27">
        <v>0</v>
      </c>
      <c r="N46" s="27">
        <v>22.51</v>
      </c>
      <c r="O46" s="27">
        <v>0.3</v>
      </c>
      <c r="P46" s="27">
        <v>1.28</v>
      </c>
      <c r="Q46" s="27">
        <v>0</v>
      </c>
      <c r="R46" s="27">
        <v>0</v>
      </c>
      <c r="S46" s="27">
        <v>0.26</v>
      </c>
      <c r="T46" s="27">
        <v>0.97</v>
      </c>
      <c r="U46" s="27">
        <v>50.72</v>
      </c>
      <c r="V46" s="27">
        <v>182.12</v>
      </c>
      <c r="W46" s="27">
        <v>110.63</v>
      </c>
      <c r="X46" s="27">
        <v>26.97</v>
      </c>
      <c r="Y46" s="27">
        <v>101.09</v>
      </c>
      <c r="Z46" s="27">
        <v>0.9</v>
      </c>
      <c r="AA46" s="27">
        <v>12</v>
      </c>
      <c r="AB46" s="27">
        <v>8.64</v>
      </c>
      <c r="AC46" s="27">
        <v>22.12</v>
      </c>
      <c r="AD46" s="27">
        <v>0.01</v>
      </c>
      <c r="AE46" s="27">
        <v>0.03</v>
      </c>
      <c r="AF46" s="27">
        <v>0.13</v>
      </c>
      <c r="AG46" s="27">
        <v>0.14000000000000001</v>
      </c>
      <c r="AH46" s="27">
        <v>1.07</v>
      </c>
      <c r="AI46" s="27">
        <v>0.52</v>
      </c>
      <c r="AJ46" s="27">
        <v>0</v>
      </c>
      <c r="AK46" s="27">
        <v>153.22</v>
      </c>
      <c r="AL46" s="27">
        <v>151.34</v>
      </c>
      <c r="AM46" s="27">
        <v>259.44</v>
      </c>
      <c r="AN46" s="27">
        <v>208.68</v>
      </c>
      <c r="AO46" s="27">
        <v>69.56</v>
      </c>
      <c r="AP46" s="27">
        <v>122.2</v>
      </c>
      <c r="AQ46" s="27">
        <v>40.42</v>
      </c>
      <c r="AR46" s="27">
        <v>137.24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172.96</v>
      </c>
      <c r="BC46" s="27">
        <v>24.44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27">
        <v>0</v>
      </c>
      <c r="BT46" s="27">
        <v>0</v>
      </c>
      <c r="BU46" s="27">
        <v>0</v>
      </c>
      <c r="BV46" s="27">
        <v>0</v>
      </c>
      <c r="BW46" s="27">
        <v>0</v>
      </c>
      <c r="BX46" s="27">
        <v>0</v>
      </c>
      <c r="BY46" s="27">
        <v>0</v>
      </c>
      <c r="BZ46" s="27">
        <v>0</v>
      </c>
      <c r="CA46" s="27">
        <v>0</v>
      </c>
      <c r="CB46" s="27">
        <v>198.62</v>
      </c>
      <c r="CD46" s="27">
        <v>13.44</v>
      </c>
      <c r="CF46" s="27">
        <v>0</v>
      </c>
      <c r="CG46" s="27">
        <v>0</v>
      </c>
      <c r="CH46" s="27">
        <v>0</v>
      </c>
      <c r="CI46" s="27">
        <v>0</v>
      </c>
      <c r="CJ46" s="27">
        <v>0</v>
      </c>
      <c r="CK46" s="27">
        <v>0</v>
      </c>
      <c r="CL46" s="27">
        <v>0</v>
      </c>
      <c r="CM46" s="27">
        <v>0</v>
      </c>
      <c r="CN46" s="27">
        <v>0</v>
      </c>
      <c r="CO46" s="27">
        <v>20</v>
      </c>
      <c r="CP46" s="27">
        <v>0</v>
      </c>
    </row>
    <row r="47" spans="1:94" s="27" customFormat="1">
      <c r="A47" s="27" t="str">
        <f>"-"</f>
        <v>-</v>
      </c>
      <c r="B47" s="28" t="s">
        <v>94</v>
      </c>
      <c r="C47" s="37" t="str">
        <f>"50"</f>
        <v>50</v>
      </c>
      <c r="D47" s="27">
        <v>3.31</v>
      </c>
      <c r="E47" s="27">
        <v>0</v>
      </c>
      <c r="F47" s="27">
        <v>0.33</v>
      </c>
      <c r="G47" s="27">
        <v>0.33</v>
      </c>
      <c r="H47" s="27">
        <v>23.45</v>
      </c>
      <c r="I47" s="27">
        <v>111.95049999999999</v>
      </c>
      <c r="J47" s="27">
        <v>0</v>
      </c>
      <c r="K47" s="27">
        <v>0</v>
      </c>
      <c r="L47" s="27">
        <v>0</v>
      </c>
      <c r="M47" s="27">
        <v>0</v>
      </c>
      <c r="N47" s="27">
        <v>0.55000000000000004</v>
      </c>
      <c r="O47" s="27">
        <v>22.8</v>
      </c>
      <c r="P47" s="27">
        <v>0.1</v>
      </c>
      <c r="Q47" s="27">
        <v>0</v>
      </c>
      <c r="R47" s="27">
        <v>0</v>
      </c>
      <c r="S47" s="27">
        <v>0</v>
      </c>
      <c r="T47" s="27">
        <v>0.9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254.48</v>
      </c>
      <c r="AN47" s="27">
        <v>84.39</v>
      </c>
      <c r="AO47" s="27">
        <v>50.03</v>
      </c>
      <c r="AP47" s="27">
        <v>100.05</v>
      </c>
      <c r="AQ47" s="27">
        <v>37.85</v>
      </c>
      <c r="AR47" s="27">
        <v>180.96</v>
      </c>
      <c r="AS47" s="27">
        <v>112.23</v>
      </c>
      <c r="AT47" s="27">
        <v>156.6</v>
      </c>
      <c r="AU47" s="27">
        <v>129.19999999999999</v>
      </c>
      <c r="AV47" s="27">
        <v>67.86</v>
      </c>
      <c r="AW47" s="27">
        <v>120.06</v>
      </c>
      <c r="AX47" s="27">
        <v>1003.98</v>
      </c>
      <c r="AY47" s="27">
        <v>0</v>
      </c>
      <c r="AZ47" s="27">
        <v>327.12</v>
      </c>
      <c r="BA47" s="27">
        <v>142.25</v>
      </c>
      <c r="BB47" s="27">
        <v>94.4</v>
      </c>
      <c r="BC47" s="27">
        <v>74.819999999999993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0.04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>
        <v>0</v>
      </c>
      <c r="BS47" s="27">
        <v>0.03</v>
      </c>
      <c r="BT47" s="27">
        <v>0</v>
      </c>
      <c r="BU47" s="27">
        <v>0</v>
      </c>
      <c r="BV47" s="27">
        <v>0.14000000000000001</v>
      </c>
      <c r="BW47" s="27">
        <v>0.01</v>
      </c>
      <c r="BX47" s="27">
        <v>0</v>
      </c>
      <c r="BY47" s="27">
        <v>0</v>
      </c>
      <c r="BZ47" s="27">
        <v>0</v>
      </c>
      <c r="CA47" s="27">
        <v>0</v>
      </c>
      <c r="CB47" s="27">
        <v>19.55</v>
      </c>
      <c r="CD47" s="27">
        <v>0</v>
      </c>
      <c r="CF47" s="27">
        <v>0</v>
      </c>
      <c r="CG47" s="27">
        <v>0</v>
      </c>
      <c r="CH47" s="27">
        <v>0</v>
      </c>
      <c r="CI47" s="27">
        <v>0</v>
      </c>
      <c r="CJ47" s="27">
        <v>0</v>
      </c>
      <c r="CK47" s="27">
        <v>0</v>
      </c>
      <c r="CL47" s="27">
        <v>0</v>
      </c>
      <c r="CM47" s="27">
        <v>0</v>
      </c>
      <c r="CN47" s="27">
        <v>0</v>
      </c>
      <c r="CO47" s="27">
        <v>0</v>
      </c>
      <c r="CP47" s="27">
        <v>0</v>
      </c>
    </row>
    <row r="48" spans="1:94" s="25" customFormat="1">
      <c r="A48" s="25" t="str">
        <f>"11/12"</f>
        <v>11/12</v>
      </c>
      <c r="B48" s="26" t="s">
        <v>114</v>
      </c>
      <c r="C48" s="38" t="str">
        <f>"80"</f>
        <v>80</v>
      </c>
      <c r="D48" s="25">
        <v>6.07</v>
      </c>
      <c r="E48" s="25">
        <v>0.84</v>
      </c>
      <c r="F48" s="25">
        <v>5.52</v>
      </c>
      <c r="G48" s="25">
        <v>0.61</v>
      </c>
      <c r="H48" s="25">
        <v>46.13</v>
      </c>
      <c r="I48" s="25">
        <v>255.17346933333323</v>
      </c>
      <c r="J48" s="25">
        <v>3.51</v>
      </c>
      <c r="K48" s="25">
        <v>0.15</v>
      </c>
      <c r="L48" s="25">
        <v>0</v>
      </c>
      <c r="M48" s="25">
        <v>0</v>
      </c>
      <c r="N48" s="25">
        <v>15.81</v>
      </c>
      <c r="O48" s="25">
        <v>28.81</v>
      </c>
      <c r="P48" s="25">
        <v>1.5</v>
      </c>
      <c r="Q48" s="25">
        <v>0</v>
      </c>
      <c r="R48" s="25">
        <v>0</v>
      </c>
      <c r="S48" s="25">
        <v>0.01</v>
      </c>
      <c r="T48" s="25">
        <v>0.97</v>
      </c>
      <c r="U48" s="25">
        <v>218.61</v>
      </c>
      <c r="V48" s="25">
        <v>67.27</v>
      </c>
      <c r="W48" s="25">
        <v>20.32</v>
      </c>
      <c r="X48" s="25">
        <v>8.2200000000000006</v>
      </c>
      <c r="Y48" s="25">
        <v>50.36</v>
      </c>
      <c r="Z48" s="25">
        <v>0.67</v>
      </c>
      <c r="AA48" s="25">
        <v>23.8</v>
      </c>
      <c r="AB48" s="25">
        <v>18.77</v>
      </c>
      <c r="AC48" s="25">
        <v>43.6</v>
      </c>
      <c r="AD48" s="25">
        <v>0.8</v>
      </c>
      <c r="AE48" s="25">
        <v>0.06</v>
      </c>
      <c r="AF48" s="25">
        <v>0.05</v>
      </c>
      <c r="AG48" s="25">
        <v>0.48</v>
      </c>
      <c r="AH48" s="25">
        <v>1.65</v>
      </c>
      <c r="AI48" s="25">
        <v>0.03</v>
      </c>
      <c r="AJ48" s="25">
        <v>0</v>
      </c>
      <c r="AK48" s="25">
        <v>219.95</v>
      </c>
      <c r="AL48" s="25">
        <v>202.54</v>
      </c>
      <c r="AM48" s="25">
        <v>423.13</v>
      </c>
      <c r="AN48" s="25">
        <v>166.2</v>
      </c>
      <c r="AO48" s="25">
        <v>91.51</v>
      </c>
      <c r="AP48" s="25">
        <v>174.36</v>
      </c>
      <c r="AQ48" s="25">
        <v>58.46</v>
      </c>
      <c r="AR48" s="25">
        <v>260.72000000000003</v>
      </c>
      <c r="AS48" s="25">
        <v>178.52</v>
      </c>
      <c r="AT48" s="25">
        <v>212.87</v>
      </c>
      <c r="AU48" s="25">
        <v>207.52</v>
      </c>
      <c r="AV48" s="25">
        <v>105.09</v>
      </c>
      <c r="AW48" s="25">
        <v>173.71</v>
      </c>
      <c r="AX48" s="25">
        <v>1439.52</v>
      </c>
      <c r="AY48" s="25">
        <v>0.61</v>
      </c>
      <c r="AZ48" s="25">
        <v>446.89</v>
      </c>
      <c r="BA48" s="25">
        <v>262.85000000000002</v>
      </c>
      <c r="BB48" s="25">
        <v>145.34</v>
      </c>
      <c r="BC48" s="25">
        <v>103.34</v>
      </c>
      <c r="BD48" s="25">
        <v>0.16</v>
      </c>
      <c r="BE48" s="25">
        <v>7.0000000000000007E-2</v>
      </c>
      <c r="BF48" s="25">
        <v>0.04</v>
      </c>
      <c r="BG48" s="25">
        <v>0.09</v>
      </c>
      <c r="BH48" s="25">
        <v>0.1</v>
      </c>
      <c r="BI48" s="25">
        <v>0.47</v>
      </c>
      <c r="BJ48" s="25">
        <v>0</v>
      </c>
      <c r="BK48" s="25">
        <v>1.35</v>
      </c>
      <c r="BL48" s="25">
        <v>0</v>
      </c>
      <c r="BM48" s="25">
        <v>0.4</v>
      </c>
      <c r="BN48" s="25">
        <v>0</v>
      </c>
      <c r="BO48" s="25">
        <v>0</v>
      </c>
      <c r="BP48" s="25">
        <v>0</v>
      </c>
      <c r="BQ48" s="25">
        <v>0.09</v>
      </c>
      <c r="BR48" s="25">
        <v>0.14000000000000001</v>
      </c>
      <c r="BS48" s="25">
        <v>1.1000000000000001</v>
      </c>
      <c r="BT48" s="25">
        <v>0</v>
      </c>
      <c r="BU48" s="25">
        <v>0</v>
      </c>
      <c r="BV48" s="25">
        <v>0.28999999999999998</v>
      </c>
      <c r="BW48" s="25">
        <v>0.02</v>
      </c>
      <c r="BX48" s="25">
        <v>0</v>
      </c>
      <c r="BY48" s="25">
        <v>0</v>
      </c>
      <c r="BZ48" s="25">
        <v>0</v>
      </c>
      <c r="CA48" s="25">
        <v>0</v>
      </c>
      <c r="CB48" s="25">
        <v>33.08</v>
      </c>
      <c r="CD48" s="25">
        <v>26.93</v>
      </c>
      <c r="CF48" s="25">
        <v>0</v>
      </c>
      <c r="CG48" s="25">
        <v>0</v>
      </c>
      <c r="CH48" s="25">
        <v>0</v>
      </c>
      <c r="CI48" s="25">
        <v>0</v>
      </c>
      <c r="CJ48" s="25">
        <v>0</v>
      </c>
      <c r="CK48" s="25">
        <v>0</v>
      </c>
      <c r="CL48" s="25">
        <v>0</v>
      </c>
      <c r="CM48" s="25">
        <v>0</v>
      </c>
      <c r="CN48" s="25">
        <v>0</v>
      </c>
      <c r="CO48" s="25">
        <v>16</v>
      </c>
      <c r="CP48" s="25">
        <v>0.53</v>
      </c>
    </row>
    <row r="49" spans="1:94" s="29" customFormat="1">
      <c r="B49" s="30" t="s">
        <v>96</v>
      </c>
      <c r="C49" s="39">
        <v>550</v>
      </c>
      <c r="D49" s="29">
        <v>43.71</v>
      </c>
      <c r="E49" s="29">
        <v>33.74</v>
      </c>
      <c r="F49" s="29">
        <v>28.08</v>
      </c>
      <c r="G49" s="29">
        <v>1.82</v>
      </c>
      <c r="H49" s="29">
        <v>143.31</v>
      </c>
      <c r="I49" s="29">
        <v>993.35</v>
      </c>
      <c r="J49" s="29">
        <v>17.04</v>
      </c>
      <c r="K49" s="29">
        <v>0.23</v>
      </c>
      <c r="L49" s="29">
        <v>0</v>
      </c>
      <c r="M49" s="29">
        <v>0</v>
      </c>
      <c r="N49" s="29">
        <v>69.17</v>
      </c>
      <c r="O49" s="29">
        <v>70.489999999999995</v>
      </c>
      <c r="P49" s="29">
        <v>3.65</v>
      </c>
      <c r="Q49" s="29">
        <v>0</v>
      </c>
      <c r="R49" s="29">
        <v>0</v>
      </c>
      <c r="S49" s="29">
        <v>2.21</v>
      </c>
      <c r="T49" s="29">
        <v>6.76</v>
      </c>
      <c r="U49" s="29">
        <v>1013.67</v>
      </c>
      <c r="V49" s="29">
        <v>512.4</v>
      </c>
      <c r="W49" s="29">
        <v>429.37</v>
      </c>
      <c r="X49" s="29">
        <v>85.75</v>
      </c>
      <c r="Y49" s="29">
        <v>541.04999999999995</v>
      </c>
      <c r="Z49" s="29">
        <v>2.73</v>
      </c>
      <c r="AA49" s="29">
        <v>116.8</v>
      </c>
      <c r="AB49" s="29">
        <v>84.77</v>
      </c>
      <c r="AC49" s="29">
        <v>206.82</v>
      </c>
      <c r="AD49" s="29">
        <v>1.37</v>
      </c>
      <c r="AE49" s="29">
        <v>0.17</v>
      </c>
      <c r="AF49" s="29">
        <v>0.63</v>
      </c>
      <c r="AG49" s="29">
        <v>1.52</v>
      </c>
      <c r="AH49" s="29">
        <v>10.3</v>
      </c>
      <c r="AI49" s="29">
        <v>1.05</v>
      </c>
      <c r="AJ49" s="29">
        <v>0</v>
      </c>
      <c r="AK49" s="29">
        <v>572.37</v>
      </c>
      <c r="AL49" s="29">
        <v>509.62</v>
      </c>
      <c r="AM49" s="29">
        <v>1332.63</v>
      </c>
      <c r="AN49" s="29">
        <v>739.25</v>
      </c>
      <c r="AO49" s="29">
        <v>334.67</v>
      </c>
      <c r="AP49" s="29">
        <v>591.16</v>
      </c>
      <c r="AQ49" s="29">
        <v>206.67</v>
      </c>
      <c r="AR49" s="29">
        <v>815.43</v>
      </c>
      <c r="AS49" s="29">
        <v>522.04</v>
      </c>
      <c r="AT49" s="29">
        <v>641.46</v>
      </c>
      <c r="AU49" s="29">
        <v>725.62</v>
      </c>
      <c r="AV49" s="29">
        <v>291.36</v>
      </c>
      <c r="AW49" s="29">
        <v>453.82</v>
      </c>
      <c r="AX49" s="29">
        <v>3282.88</v>
      </c>
      <c r="AY49" s="29">
        <v>2.19</v>
      </c>
      <c r="AZ49" s="29">
        <v>1063.3399999999999</v>
      </c>
      <c r="BA49" s="29">
        <v>682.26</v>
      </c>
      <c r="BB49" s="29">
        <v>611.89</v>
      </c>
      <c r="BC49" s="29">
        <v>285.89</v>
      </c>
      <c r="BD49" s="29">
        <v>0.25</v>
      </c>
      <c r="BE49" s="29">
        <v>0.12</v>
      </c>
      <c r="BF49" s="29">
        <v>0.06</v>
      </c>
      <c r="BG49" s="29">
        <v>0.14000000000000001</v>
      </c>
      <c r="BH49" s="29">
        <v>0.16</v>
      </c>
      <c r="BI49" s="29">
        <v>0.75</v>
      </c>
      <c r="BJ49" s="29">
        <v>0</v>
      </c>
      <c r="BK49" s="29">
        <v>2.21</v>
      </c>
      <c r="BL49" s="29">
        <v>0</v>
      </c>
      <c r="BM49" s="29">
        <v>0.66</v>
      </c>
      <c r="BN49" s="29">
        <v>0</v>
      </c>
      <c r="BO49" s="29">
        <v>0</v>
      </c>
      <c r="BP49" s="29">
        <v>0</v>
      </c>
      <c r="BQ49" s="29">
        <v>0.14000000000000001</v>
      </c>
      <c r="BR49" s="29">
        <v>0.23</v>
      </c>
      <c r="BS49" s="29">
        <v>2.34</v>
      </c>
      <c r="BT49" s="29">
        <v>0</v>
      </c>
      <c r="BU49" s="29">
        <v>0</v>
      </c>
      <c r="BV49" s="29">
        <v>0.55000000000000004</v>
      </c>
      <c r="BW49" s="29">
        <v>0.04</v>
      </c>
      <c r="BX49" s="29">
        <v>0.02</v>
      </c>
      <c r="BY49" s="29">
        <v>0</v>
      </c>
      <c r="BZ49" s="29">
        <v>0</v>
      </c>
      <c r="CA49" s="29">
        <v>0</v>
      </c>
      <c r="CB49" s="29">
        <v>372.7</v>
      </c>
      <c r="CC49" s="29">
        <f>$I$49/$I$50*100</f>
        <v>100</v>
      </c>
      <c r="CD49" s="29">
        <v>130.93</v>
      </c>
      <c r="CF49" s="29">
        <v>0</v>
      </c>
      <c r="CG49" s="29">
        <v>0</v>
      </c>
      <c r="CH49" s="29">
        <v>0</v>
      </c>
      <c r="CI49" s="29">
        <v>0</v>
      </c>
      <c r="CJ49" s="29">
        <v>0</v>
      </c>
      <c r="CK49" s="29">
        <v>0</v>
      </c>
      <c r="CL49" s="29">
        <v>0</v>
      </c>
      <c r="CM49" s="29">
        <v>0</v>
      </c>
      <c r="CN49" s="29">
        <v>0</v>
      </c>
      <c r="CO49" s="29">
        <v>52</v>
      </c>
      <c r="CP49" s="29">
        <v>0.53</v>
      </c>
    </row>
    <row r="50" spans="1:94" s="29" customFormat="1">
      <c r="B50" s="30" t="s">
        <v>97</v>
      </c>
      <c r="C50" s="39"/>
      <c r="D50" s="29">
        <v>43.71</v>
      </c>
      <c r="E50" s="29">
        <v>33.74</v>
      </c>
      <c r="F50" s="29">
        <v>28.08</v>
      </c>
      <c r="G50" s="29">
        <v>1.82</v>
      </c>
      <c r="H50" s="29">
        <v>143.31</v>
      </c>
      <c r="I50" s="29">
        <v>993.35</v>
      </c>
      <c r="J50" s="29">
        <v>17.04</v>
      </c>
      <c r="K50" s="29">
        <v>0.23</v>
      </c>
      <c r="L50" s="29">
        <v>0</v>
      </c>
      <c r="M50" s="29">
        <v>0</v>
      </c>
      <c r="N50" s="29">
        <v>69.17</v>
      </c>
      <c r="O50" s="29">
        <v>70.489999999999995</v>
      </c>
      <c r="P50" s="29">
        <v>3.65</v>
      </c>
      <c r="Q50" s="29">
        <v>0</v>
      </c>
      <c r="R50" s="29">
        <v>0</v>
      </c>
      <c r="S50" s="29">
        <v>2.21</v>
      </c>
      <c r="T50" s="29">
        <v>6.76</v>
      </c>
      <c r="U50" s="29">
        <v>1013.67</v>
      </c>
      <c r="V50" s="29">
        <v>512.4</v>
      </c>
      <c r="W50" s="29">
        <v>429.37</v>
      </c>
      <c r="X50" s="29">
        <v>85.75</v>
      </c>
      <c r="Y50" s="29">
        <v>541.04999999999995</v>
      </c>
      <c r="Z50" s="29">
        <v>2.73</v>
      </c>
      <c r="AA50" s="29">
        <v>116.8</v>
      </c>
      <c r="AB50" s="29">
        <v>84.77</v>
      </c>
      <c r="AC50" s="29">
        <v>206.82</v>
      </c>
      <c r="AD50" s="29">
        <v>1.37</v>
      </c>
      <c r="AE50" s="29">
        <v>0.17</v>
      </c>
      <c r="AF50" s="29">
        <v>0.63</v>
      </c>
      <c r="AG50" s="29">
        <v>1.52</v>
      </c>
      <c r="AH50" s="29">
        <v>10.3</v>
      </c>
      <c r="AI50" s="29">
        <v>1.05</v>
      </c>
      <c r="AJ50" s="29">
        <v>0</v>
      </c>
      <c r="AK50" s="29">
        <v>572.37</v>
      </c>
      <c r="AL50" s="29">
        <v>509.62</v>
      </c>
      <c r="AM50" s="29">
        <v>1332.63</v>
      </c>
      <c r="AN50" s="29">
        <v>739.25</v>
      </c>
      <c r="AO50" s="29">
        <v>334.67</v>
      </c>
      <c r="AP50" s="29">
        <v>591.16</v>
      </c>
      <c r="AQ50" s="29">
        <v>206.67</v>
      </c>
      <c r="AR50" s="29">
        <v>815.43</v>
      </c>
      <c r="AS50" s="29">
        <v>522.04</v>
      </c>
      <c r="AT50" s="29">
        <v>641.46</v>
      </c>
      <c r="AU50" s="29">
        <v>725.62</v>
      </c>
      <c r="AV50" s="29">
        <v>291.36</v>
      </c>
      <c r="AW50" s="29">
        <v>453.82</v>
      </c>
      <c r="AX50" s="29">
        <v>3282.88</v>
      </c>
      <c r="AY50" s="29">
        <v>2.19</v>
      </c>
      <c r="AZ50" s="29">
        <v>1063.3399999999999</v>
      </c>
      <c r="BA50" s="29">
        <v>682.26</v>
      </c>
      <c r="BB50" s="29">
        <v>611.89</v>
      </c>
      <c r="BC50" s="29">
        <v>285.89</v>
      </c>
      <c r="BD50" s="29">
        <v>0.25</v>
      </c>
      <c r="BE50" s="29">
        <v>0.12</v>
      </c>
      <c r="BF50" s="29">
        <v>0.06</v>
      </c>
      <c r="BG50" s="29">
        <v>0.14000000000000001</v>
      </c>
      <c r="BH50" s="29">
        <v>0.16</v>
      </c>
      <c r="BI50" s="29">
        <v>0.75</v>
      </c>
      <c r="BJ50" s="29">
        <v>0</v>
      </c>
      <c r="BK50" s="29">
        <v>2.21</v>
      </c>
      <c r="BL50" s="29">
        <v>0</v>
      </c>
      <c r="BM50" s="29">
        <v>0.66</v>
      </c>
      <c r="BN50" s="29">
        <v>0</v>
      </c>
      <c r="BO50" s="29">
        <v>0</v>
      </c>
      <c r="BP50" s="29">
        <v>0</v>
      </c>
      <c r="BQ50" s="29">
        <v>0.14000000000000001</v>
      </c>
      <c r="BR50" s="29">
        <v>0.23</v>
      </c>
      <c r="BS50" s="29">
        <v>2.34</v>
      </c>
      <c r="BT50" s="29">
        <v>0</v>
      </c>
      <c r="BU50" s="29">
        <v>0</v>
      </c>
      <c r="BV50" s="29">
        <v>0.55000000000000004</v>
      </c>
      <c r="BW50" s="29">
        <v>0.04</v>
      </c>
      <c r="BX50" s="29">
        <v>0.02</v>
      </c>
      <c r="BY50" s="29">
        <v>0</v>
      </c>
      <c r="BZ50" s="29">
        <v>0</v>
      </c>
      <c r="CA50" s="29">
        <v>0</v>
      </c>
      <c r="CB50" s="29">
        <v>372.7</v>
      </c>
      <c r="CD50" s="29">
        <v>130.93</v>
      </c>
      <c r="CF50" s="29">
        <v>0</v>
      </c>
      <c r="CG50" s="29">
        <v>0</v>
      </c>
      <c r="CH50" s="29">
        <v>0</v>
      </c>
      <c r="CI50" s="29">
        <v>0</v>
      </c>
      <c r="CJ50" s="29">
        <v>0</v>
      </c>
      <c r="CK50" s="29">
        <v>0</v>
      </c>
      <c r="CL50" s="29">
        <v>0</v>
      </c>
      <c r="CM50" s="29">
        <v>0</v>
      </c>
      <c r="CN50" s="29">
        <v>0</v>
      </c>
      <c r="CO50" s="29">
        <v>52</v>
      </c>
      <c r="CP50" s="29">
        <v>0.53</v>
      </c>
    </row>
    <row r="51" spans="1:94">
      <c r="B51" s="24" t="s">
        <v>115</v>
      </c>
    </row>
    <row r="52" spans="1:94">
      <c r="B52" s="24" t="s">
        <v>89</v>
      </c>
    </row>
    <row r="53" spans="1:94" s="27" customFormat="1" ht="31.5">
      <c r="A53" s="27" t="str">
        <f>"1/9"</f>
        <v>1/9</v>
      </c>
      <c r="B53" s="28" t="s">
        <v>116</v>
      </c>
      <c r="C53" s="37" t="str">
        <f>"105"</f>
        <v>105</v>
      </c>
      <c r="D53" s="27">
        <v>11.75</v>
      </c>
      <c r="E53" s="27">
        <v>11.35</v>
      </c>
      <c r="F53" s="27">
        <v>9.8800000000000008</v>
      </c>
      <c r="G53" s="27">
        <v>0.02</v>
      </c>
      <c r="H53" s="27">
        <v>2.02</v>
      </c>
      <c r="I53" s="27">
        <v>143.78965124999999</v>
      </c>
      <c r="J53" s="27">
        <v>3.29</v>
      </c>
      <c r="K53" s="27">
        <v>0</v>
      </c>
      <c r="L53" s="27">
        <v>0</v>
      </c>
      <c r="M53" s="27">
        <v>0</v>
      </c>
      <c r="N53" s="27">
        <v>0.99</v>
      </c>
      <c r="O53" s="27">
        <v>0.83</v>
      </c>
      <c r="P53" s="27">
        <v>0.2</v>
      </c>
      <c r="Q53" s="27">
        <v>0</v>
      </c>
      <c r="R53" s="27">
        <v>0</v>
      </c>
      <c r="S53" s="27">
        <v>0.12</v>
      </c>
      <c r="T53" s="27">
        <v>0.98</v>
      </c>
      <c r="U53" s="27">
        <v>274.06</v>
      </c>
      <c r="V53" s="27">
        <v>98.76</v>
      </c>
      <c r="W53" s="27">
        <v>14.07</v>
      </c>
      <c r="X53" s="27">
        <v>11.9</v>
      </c>
      <c r="Y53" s="27">
        <v>86.22</v>
      </c>
      <c r="Z53" s="27">
        <v>1.02</v>
      </c>
      <c r="AA53" s="27">
        <v>25.57</v>
      </c>
      <c r="AB53" s="27">
        <v>66.569999999999993</v>
      </c>
      <c r="AC53" s="27">
        <v>62.47</v>
      </c>
      <c r="AD53" s="27">
        <v>0.41</v>
      </c>
      <c r="AE53" s="27">
        <v>0.03</v>
      </c>
      <c r="AF53" s="27">
        <v>7.0000000000000007E-2</v>
      </c>
      <c r="AG53" s="27">
        <v>4.3099999999999996</v>
      </c>
      <c r="AH53" s="27">
        <v>8.7899999999999991</v>
      </c>
      <c r="AI53" s="27">
        <v>0.89</v>
      </c>
      <c r="AJ53" s="27">
        <v>0</v>
      </c>
      <c r="AK53" s="27">
        <v>642.9</v>
      </c>
      <c r="AL53" s="27">
        <v>700.54</v>
      </c>
      <c r="AM53" s="27">
        <v>1017.63</v>
      </c>
      <c r="AN53" s="27">
        <v>1234.05</v>
      </c>
      <c r="AO53" s="27">
        <v>309.48</v>
      </c>
      <c r="AP53" s="27">
        <v>586.58000000000004</v>
      </c>
      <c r="AQ53" s="27">
        <v>0.9</v>
      </c>
      <c r="AR53" s="27">
        <v>585.78</v>
      </c>
      <c r="AS53" s="27">
        <v>2.96</v>
      </c>
      <c r="AT53" s="27">
        <v>3.6</v>
      </c>
      <c r="AU53" s="27">
        <v>3.06</v>
      </c>
      <c r="AV53" s="27">
        <v>311.77999999999997</v>
      </c>
      <c r="AW53" s="27">
        <v>3.14</v>
      </c>
      <c r="AX53" s="27">
        <v>27.66</v>
      </c>
      <c r="AY53" s="27">
        <v>0</v>
      </c>
      <c r="AZ53" s="27">
        <v>8.7100000000000009</v>
      </c>
      <c r="BA53" s="27">
        <v>4.49</v>
      </c>
      <c r="BB53" s="27">
        <v>402.04</v>
      </c>
      <c r="BC53" s="27">
        <v>141.51</v>
      </c>
      <c r="BD53" s="27">
        <v>0</v>
      </c>
      <c r="BE53" s="27">
        <v>0</v>
      </c>
      <c r="BF53" s="27">
        <v>0</v>
      </c>
      <c r="BG53" s="27">
        <v>0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27">
        <v>0</v>
      </c>
      <c r="BP53" s="27">
        <v>0</v>
      </c>
      <c r="BQ53" s="27">
        <v>0</v>
      </c>
      <c r="BR53" s="27">
        <v>0</v>
      </c>
      <c r="BS53" s="27">
        <v>0</v>
      </c>
      <c r="BT53" s="27">
        <v>0</v>
      </c>
      <c r="BU53" s="27">
        <v>0</v>
      </c>
      <c r="BV53" s="27">
        <v>0.01</v>
      </c>
      <c r="BW53" s="27">
        <v>0</v>
      </c>
      <c r="BX53" s="27">
        <v>0</v>
      </c>
      <c r="BY53" s="27">
        <v>0</v>
      </c>
      <c r="BZ53" s="27">
        <v>0</v>
      </c>
      <c r="CA53" s="27">
        <v>0</v>
      </c>
      <c r="CB53" s="27">
        <v>77.28</v>
      </c>
      <c r="CD53" s="27">
        <v>36.659999999999997</v>
      </c>
      <c r="CF53" s="27">
        <v>0</v>
      </c>
      <c r="CG53" s="27">
        <v>0</v>
      </c>
      <c r="CH53" s="27">
        <v>0</v>
      </c>
      <c r="CI53" s="27">
        <v>0</v>
      </c>
      <c r="CJ53" s="27">
        <v>0</v>
      </c>
      <c r="CK53" s="27">
        <v>0</v>
      </c>
      <c r="CL53" s="27">
        <v>0</v>
      </c>
      <c r="CM53" s="27">
        <v>0</v>
      </c>
      <c r="CN53" s="27">
        <v>0</v>
      </c>
      <c r="CO53" s="27">
        <v>0</v>
      </c>
      <c r="CP53" s="27">
        <v>0.26</v>
      </c>
    </row>
    <row r="54" spans="1:94" s="27" customFormat="1" ht="31.5">
      <c r="A54" s="27" t="str">
        <f>"46/3"</f>
        <v>46/3</v>
      </c>
      <c r="B54" s="28" t="s">
        <v>117</v>
      </c>
      <c r="C54" s="37" t="str">
        <f>"180"</f>
        <v>180</v>
      </c>
      <c r="D54" s="27">
        <v>6.36</v>
      </c>
      <c r="E54" s="27">
        <v>0.04</v>
      </c>
      <c r="F54" s="27">
        <v>3.57</v>
      </c>
      <c r="G54" s="27">
        <v>0.8</v>
      </c>
      <c r="H54" s="27">
        <v>40.93</v>
      </c>
      <c r="I54" s="27">
        <v>220.7282094</v>
      </c>
      <c r="J54" s="27">
        <v>2.2400000000000002</v>
      </c>
      <c r="K54" s="27">
        <v>0.1</v>
      </c>
      <c r="L54" s="27">
        <v>0</v>
      </c>
      <c r="M54" s="27">
        <v>0</v>
      </c>
      <c r="N54" s="27">
        <v>1.17</v>
      </c>
      <c r="O54" s="27">
        <v>37.700000000000003</v>
      </c>
      <c r="P54" s="27">
        <v>2.06</v>
      </c>
      <c r="Q54" s="27">
        <v>0</v>
      </c>
      <c r="R54" s="27">
        <v>0</v>
      </c>
      <c r="S54" s="27">
        <v>0</v>
      </c>
      <c r="T54" s="27">
        <v>0.82</v>
      </c>
      <c r="U54" s="27">
        <v>176.71</v>
      </c>
      <c r="V54" s="27">
        <v>67.47</v>
      </c>
      <c r="W54" s="27">
        <v>12.64</v>
      </c>
      <c r="X54" s="27">
        <v>8.61</v>
      </c>
      <c r="Y54" s="27">
        <v>47.79</v>
      </c>
      <c r="Z54" s="27">
        <v>0.87</v>
      </c>
      <c r="AA54" s="27">
        <v>10.8</v>
      </c>
      <c r="AB54" s="27">
        <v>10.8</v>
      </c>
      <c r="AC54" s="27">
        <v>20.25</v>
      </c>
      <c r="AD54" s="27">
        <v>0.96</v>
      </c>
      <c r="AE54" s="27">
        <v>0.08</v>
      </c>
      <c r="AF54" s="27">
        <v>0.02</v>
      </c>
      <c r="AG54" s="27">
        <v>0.59</v>
      </c>
      <c r="AH54" s="27">
        <v>1.78</v>
      </c>
      <c r="AI54" s="27">
        <v>0</v>
      </c>
      <c r="AJ54" s="27">
        <v>0</v>
      </c>
      <c r="AK54" s="27">
        <v>1.78</v>
      </c>
      <c r="AL54" s="27">
        <v>1.73</v>
      </c>
      <c r="AM54" s="27">
        <v>472.07</v>
      </c>
      <c r="AN54" s="27">
        <v>147.44999999999999</v>
      </c>
      <c r="AO54" s="27">
        <v>89.89</v>
      </c>
      <c r="AP54" s="27">
        <v>182.63</v>
      </c>
      <c r="AQ54" s="27">
        <v>59.92</v>
      </c>
      <c r="AR54" s="27">
        <v>292.87</v>
      </c>
      <c r="AS54" s="27">
        <v>193.67</v>
      </c>
      <c r="AT54" s="27">
        <v>233.51</v>
      </c>
      <c r="AU54" s="27">
        <v>200.31</v>
      </c>
      <c r="AV54" s="27">
        <v>117.69</v>
      </c>
      <c r="AW54" s="27">
        <v>204.66</v>
      </c>
      <c r="AX54" s="27">
        <v>1797.43</v>
      </c>
      <c r="AY54" s="27">
        <v>0</v>
      </c>
      <c r="AZ54" s="27">
        <v>566.38</v>
      </c>
      <c r="BA54" s="27">
        <v>293.38</v>
      </c>
      <c r="BB54" s="27">
        <v>147.32</v>
      </c>
      <c r="BC54" s="27">
        <v>116.63</v>
      </c>
      <c r="BD54" s="27">
        <v>0.11</v>
      </c>
      <c r="BE54" s="27">
        <v>0.05</v>
      </c>
      <c r="BF54" s="27">
        <v>0.03</v>
      </c>
      <c r="BG54" s="27">
        <v>0.06</v>
      </c>
      <c r="BH54" s="27">
        <v>7.0000000000000007E-2</v>
      </c>
      <c r="BI54" s="27">
        <v>0.31</v>
      </c>
      <c r="BJ54" s="27">
        <v>0</v>
      </c>
      <c r="BK54" s="27">
        <v>0.97</v>
      </c>
      <c r="BL54" s="27">
        <v>0</v>
      </c>
      <c r="BM54" s="27">
        <v>0.28000000000000003</v>
      </c>
      <c r="BN54" s="27">
        <v>0</v>
      </c>
      <c r="BO54" s="27">
        <v>0</v>
      </c>
      <c r="BP54" s="27">
        <v>0</v>
      </c>
      <c r="BQ54" s="27">
        <v>0.06</v>
      </c>
      <c r="BR54" s="27">
        <v>0.1</v>
      </c>
      <c r="BS54" s="27">
        <v>0.72</v>
      </c>
      <c r="BT54" s="27">
        <v>0</v>
      </c>
      <c r="BU54" s="27">
        <v>0</v>
      </c>
      <c r="BV54" s="27">
        <v>0.28999999999999998</v>
      </c>
      <c r="BW54" s="27">
        <v>0.01</v>
      </c>
      <c r="BX54" s="27">
        <v>0</v>
      </c>
      <c r="BY54" s="27">
        <v>0</v>
      </c>
      <c r="BZ54" s="27">
        <v>0</v>
      </c>
      <c r="CA54" s="27">
        <v>0</v>
      </c>
      <c r="CB54" s="27">
        <v>9.08</v>
      </c>
      <c r="CD54" s="27">
        <v>12.6</v>
      </c>
      <c r="CF54" s="27">
        <v>0</v>
      </c>
      <c r="CG54" s="27">
        <v>0</v>
      </c>
      <c r="CH54" s="27">
        <v>0</v>
      </c>
      <c r="CI54" s="27">
        <v>0</v>
      </c>
      <c r="CJ54" s="27">
        <v>0</v>
      </c>
      <c r="CK54" s="27">
        <v>0</v>
      </c>
      <c r="CL54" s="27">
        <v>0</v>
      </c>
      <c r="CM54" s="27">
        <v>0</v>
      </c>
      <c r="CN54" s="27">
        <v>0</v>
      </c>
      <c r="CO54" s="27">
        <v>0</v>
      </c>
      <c r="CP54" s="27">
        <v>0.45</v>
      </c>
    </row>
    <row r="55" spans="1:94" s="27" customFormat="1">
      <c r="A55" s="27" t="str">
        <f>"300"</f>
        <v>300</v>
      </c>
      <c r="B55" s="28" t="s">
        <v>92</v>
      </c>
      <c r="C55" s="37" t="str">
        <f>"200"</f>
        <v>200</v>
      </c>
      <c r="D55" s="27">
        <v>0.1</v>
      </c>
      <c r="E55" s="27">
        <v>0</v>
      </c>
      <c r="F55" s="27">
        <v>0.02</v>
      </c>
      <c r="G55" s="27">
        <v>0.02</v>
      </c>
      <c r="H55" s="27">
        <v>14.74</v>
      </c>
      <c r="I55" s="27">
        <v>56.544170000000001</v>
      </c>
      <c r="J55" s="27">
        <v>0</v>
      </c>
      <c r="K55" s="27">
        <v>0</v>
      </c>
      <c r="L55" s="27">
        <v>0</v>
      </c>
      <c r="M55" s="27">
        <v>0</v>
      </c>
      <c r="N55" s="27">
        <v>14.69</v>
      </c>
      <c r="O55" s="27">
        <v>0</v>
      </c>
      <c r="P55" s="27">
        <v>0.05</v>
      </c>
      <c r="Q55" s="27">
        <v>0</v>
      </c>
      <c r="R55" s="27">
        <v>0</v>
      </c>
      <c r="S55" s="27">
        <v>0</v>
      </c>
      <c r="T55" s="27">
        <v>0.04</v>
      </c>
      <c r="U55" s="27">
        <v>0.15</v>
      </c>
      <c r="V55" s="27">
        <v>0.45</v>
      </c>
      <c r="W55" s="27">
        <v>0.44</v>
      </c>
      <c r="X55" s="27">
        <v>0</v>
      </c>
      <c r="Y55" s="27">
        <v>0</v>
      </c>
      <c r="Z55" s="27">
        <v>0.04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v>0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  <c r="AT55" s="27">
        <v>0</v>
      </c>
      <c r="AU55" s="27">
        <v>0</v>
      </c>
      <c r="AV55" s="27">
        <v>0</v>
      </c>
      <c r="AW55" s="27">
        <v>0</v>
      </c>
      <c r="AX55" s="27">
        <v>0</v>
      </c>
      <c r="AY55" s="27">
        <v>0</v>
      </c>
      <c r="AZ55" s="27">
        <v>0</v>
      </c>
      <c r="BA55" s="27">
        <v>0</v>
      </c>
      <c r="BB55" s="27">
        <v>0</v>
      </c>
      <c r="BC55" s="27">
        <v>0</v>
      </c>
      <c r="BD55" s="27">
        <v>0</v>
      </c>
      <c r="BE55" s="27">
        <v>0</v>
      </c>
      <c r="BF55" s="27">
        <v>0</v>
      </c>
      <c r="BG55" s="27">
        <v>0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27">
        <v>0</v>
      </c>
      <c r="BT55" s="27">
        <v>0</v>
      </c>
      <c r="BU55" s="27">
        <v>0</v>
      </c>
      <c r="BV55" s="27">
        <v>0</v>
      </c>
      <c r="BW55" s="27">
        <v>0</v>
      </c>
      <c r="BX55" s="27">
        <v>0</v>
      </c>
      <c r="BY55" s="27">
        <v>0</v>
      </c>
      <c r="BZ55" s="27">
        <v>0</v>
      </c>
      <c r="CA55" s="27">
        <v>0</v>
      </c>
      <c r="CB55" s="27">
        <v>200.06</v>
      </c>
      <c r="CD55" s="27">
        <v>0</v>
      </c>
      <c r="CF55" s="27">
        <v>0</v>
      </c>
      <c r="CG55" s="27">
        <v>0</v>
      </c>
      <c r="CH55" s="27">
        <v>0</v>
      </c>
      <c r="CI55" s="27">
        <v>0</v>
      </c>
      <c r="CJ55" s="27">
        <v>0</v>
      </c>
      <c r="CK55" s="27">
        <v>0</v>
      </c>
      <c r="CL55" s="27">
        <v>0</v>
      </c>
      <c r="CM55" s="27">
        <v>0</v>
      </c>
      <c r="CN55" s="27">
        <v>0</v>
      </c>
      <c r="CO55" s="27">
        <v>15</v>
      </c>
      <c r="CP55" s="27">
        <v>0</v>
      </c>
    </row>
    <row r="56" spans="1:94" s="27" customFormat="1">
      <c r="A56" s="27" t="str">
        <f>"-"</f>
        <v>-</v>
      </c>
      <c r="B56" s="28" t="s">
        <v>94</v>
      </c>
      <c r="C56" s="37" t="str">
        <f>"31"</f>
        <v>31</v>
      </c>
      <c r="D56" s="27">
        <v>2.0499999999999998</v>
      </c>
      <c r="E56" s="27">
        <v>0</v>
      </c>
      <c r="F56" s="27">
        <v>0.2</v>
      </c>
      <c r="G56" s="27">
        <v>0.2</v>
      </c>
      <c r="H56" s="27">
        <v>14.54</v>
      </c>
      <c r="I56" s="27">
        <v>69.409309999999991</v>
      </c>
      <c r="J56" s="27">
        <v>0</v>
      </c>
      <c r="K56" s="27">
        <v>0</v>
      </c>
      <c r="L56" s="27">
        <v>0</v>
      </c>
      <c r="M56" s="27">
        <v>0</v>
      </c>
      <c r="N56" s="27">
        <v>0.34</v>
      </c>
      <c r="O56" s="27">
        <v>14.14</v>
      </c>
      <c r="P56" s="27">
        <v>0.06</v>
      </c>
      <c r="Q56" s="27">
        <v>0</v>
      </c>
      <c r="R56" s="27">
        <v>0</v>
      </c>
      <c r="S56" s="27">
        <v>0</v>
      </c>
      <c r="T56" s="27">
        <v>0.56000000000000005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157.77000000000001</v>
      </c>
      <c r="AN56" s="27">
        <v>52.32</v>
      </c>
      <c r="AO56" s="27">
        <v>31.02</v>
      </c>
      <c r="AP56" s="27">
        <v>62.03</v>
      </c>
      <c r="AQ56" s="27">
        <v>23.46</v>
      </c>
      <c r="AR56" s="27">
        <v>112.2</v>
      </c>
      <c r="AS56" s="27">
        <v>69.58</v>
      </c>
      <c r="AT56" s="27">
        <v>97.09</v>
      </c>
      <c r="AU56" s="27">
        <v>80.099999999999994</v>
      </c>
      <c r="AV56" s="27">
        <v>42.07</v>
      </c>
      <c r="AW56" s="27">
        <v>74.44</v>
      </c>
      <c r="AX56" s="27">
        <v>622.47</v>
      </c>
      <c r="AY56" s="27">
        <v>0</v>
      </c>
      <c r="AZ56" s="27">
        <v>202.81</v>
      </c>
      <c r="BA56" s="27">
        <v>88.19</v>
      </c>
      <c r="BB56" s="27">
        <v>58.52</v>
      </c>
      <c r="BC56" s="27">
        <v>46.39</v>
      </c>
      <c r="BD56" s="27">
        <v>0</v>
      </c>
      <c r="BE56" s="27">
        <v>0</v>
      </c>
      <c r="BF56" s="27">
        <v>0</v>
      </c>
      <c r="BG56" s="27">
        <v>0</v>
      </c>
      <c r="BH56" s="27">
        <v>0</v>
      </c>
      <c r="BI56" s="27">
        <v>0</v>
      </c>
      <c r="BJ56" s="27">
        <v>0</v>
      </c>
      <c r="BK56" s="27">
        <v>0.02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27">
        <v>0.02</v>
      </c>
      <c r="BT56" s="27">
        <v>0</v>
      </c>
      <c r="BU56" s="27">
        <v>0</v>
      </c>
      <c r="BV56" s="27">
        <v>0.09</v>
      </c>
      <c r="BW56" s="27">
        <v>0</v>
      </c>
      <c r="BX56" s="27">
        <v>0</v>
      </c>
      <c r="BY56" s="27">
        <v>0</v>
      </c>
      <c r="BZ56" s="27">
        <v>0</v>
      </c>
      <c r="CA56" s="27">
        <v>0</v>
      </c>
      <c r="CB56" s="27">
        <v>12.12</v>
      </c>
      <c r="CD56" s="27">
        <v>0</v>
      </c>
      <c r="CF56" s="27">
        <v>0</v>
      </c>
      <c r="CG56" s="27">
        <v>0</v>
      </c>
      <c r="CH56" s="27">
        <v>0</v>
      </c>
      <c r="CI56" s="27">
        <v>0</v>
      </c>
      <c r="CJ56" s="27">
        <v>0</v>
      </c>
      <c r="CK56" s="27">
        <v>0</v>
      </c>
      <c r="CL56" s="27">
        <v>0</v>
      </c>
      <c r="CM56" s="27">
        <v>0</v>
      </c>
      <c r="CN56" s="27">
        <v>0</v>
      </c>
      <c r="CO56" s="27">
        <v>0</v>
      </c>
      <c r="CP56" s="27">
        <v>0</v>
      </c>
    </row>
    <row r="57" spans="1:94" s="25" customFormat="1" ht="31.5">
      <c r="A57" s="25" t="str">
        <f>"3/13"</f>
        <v>3/13</v>
      </c>
      <c r="B57" s="26" t="s">
        <v>118</v>
      </c>
      <c r="C57" s="38" t="str">
        <f>"56"</f>
        <v>56</v>
      </c>
      <c r="D57" s="25">
        <v>9.2799999999999994</v>
      </c>
      <c r="E57" s="25">
        <v>7.32</v>
      </c>
      <c r="F57" s="25">
        <v>14.8</v>
      </c>
      <c r="G57" s="25">
        <v>0.23</v>
      </c>
      <c r="H57" s="25">
        <v>12.25</v>
      </c>
      <c r="I57" s="25">
        <v>221.98641284403664</v>
      </c>
      <c r="J57" s="25">
        <v>8.92</v>
      </c>
      <c r="K57" s="25">
        <v>0.22</v>
      </c>
      <c r="L57" s="25">
        <v>0</v>
      </c>
      <c r="M57" s="25">
        <v>0</v>
      </c>
      <c r="N57" s="25">
        <v>0.41</v>
      </c>
      <c r="O57" s="25">
        <v>11.78</v>
      </c>
      <c r="P57" s="25">
        <v>0.05</v>
      </c>
      <c r="Q57" s="25">
        <v>0</v>
      </c>
      <c r="R57" s="25">
        <v>0</v>
      </c>
      <c r="S57" s="25">
        <v>0.55000000000000004</v>
      </c>
      <c r="T57" s="25">
        <v>1.79</v>
      </c>
      <c r="U57" s="25">
        <v>304.25</v>
      </c>
      <c r="V57" s="25">
        <v>30.52</v>
      </c>
      <c r="W57" s="25">
        <v>277.63</v>
      </c>
      <c r="X57" s="25">
        <v>15.14</v>
      </c>
      <c r="Y57" s="25">
        <v>168.14</v>
      </c>
      <c r="Z57" s="25">
        <v>0.21</v>
      </c>
      <c r="AA57" s="25">
        <v>97.8</v>
      </c>
      <c r="AB57" s="25">
        <v>76.790000000000006</v>
      </c>
      <c r="AC57" s="25">
        <v>110.5</v>
      </c>
      <c r="AD57" s="25">
        <v>0.21</v>
      </c>
      <c r="AE57" s="25">
        <v>0.01</v>
      </c>
      <c r="AF57" s="25">
        <v>0.12</v>
      </c>
      <c r="AG57" s="25">
        <v>7.0000000000000007E-2</v>
      </c>
      <c r="AH57" s="25">
        <v>1.89</v>
      </c>
      <c r="AI57" s="25">
        <v>0.19</v>
      </c>
      <c r="AJ57" s="25">
        <v>0</v>
      </c>
      <c r="AK57" s="25">
        <v>436.31</v>
      </c>
      <c r="AL57" s="25">
        <v>326.12</v>
      </c>
      <c r="AM57" s="25">
        <v>791.75</v>
      </c>
      <c r="AN57" s="25">
        <v>489.48</v>
      </c>
      <c r="AO57" s="25">
        <v>185.54</v>
      </c>
      <c r="AP57" s="25">
        <v>325.58</v>
      </c>
      <c r="AQ57" s="25">
        <v>219.44</v>
      </c>
      <c r="AR57" s="25">
        <v>480.47</v>
      </c>
      <c r="AS57" s="25">
        <v>279.42</v>
      </c>
      <c r="AT57" s="25">
        <v>335.05</v>
      </c>
      <c r="AU57" s="25">
        <v>511.78</v>
      </c>
      <c r="AV57" s="25">
        <v>236.46</v>
      </c>
      <c r="AW57" s="25">
        <v>214.07</v>
      </c>
      <c r="AX57" s="25">
        <v>2033.37</v>
      </c>
      <c r="AY57" s="25">
        <v>0</v>
      </c>
      <c r="AZ57" s="25">
        <v>950.44</v>
      </c>
      <c r="BA57" s="25">
        <v>444.92</v>
      </c>
      <c r="BB57" s="25">
        <v>442.83</v>
      </c>
      <c r="BC57" s="25">
        <v>104.61</v>
      </c>
      <c r="BD57" s="25">
        <v>0.27</v>
      </c>
      <c r="BE57" s="25">
        <v>0.15</v>
      </c>
      <c r="BF57" s="25">
        <v>0.17</v>
      </c>
      <c r="BG57" s="25">
        <v>0.45</v>
      </c>
      <c r="BH57" s="25">
        <v>0.52</v>
      </c>
      <c r="BI57" s="25">
        <v>1.71</v>
      </c>
      <c r="BJ57" s="25">
        <v>0.11</v>
      </c>
      <c r="BK57" s="25">
        <v>4.1500000000000004</v>
      </c>
      <c r="BL57" s="25">
        <v>0.03</v>
      </c>
      <c r="BM57" s="25">
        <v>1.1200000000000001</v>
      </c>
      <c r="BN57" s="25">
        <v>0.03</v>
      </c>
      <c r="BO57" s="25">
        <v>0</v>
      </c>
      <c r="BP57" s="25">
        <v>0</v>
      </c>
      <c r="BQ57" s="25">
        <v>0.28999999999999998</v>
      </c>
      <c r="BR57" s="25">
        <v>0.42</v>
      </c>
      <c r="BS57" s="25">
        <v>3.26</v>
      </c>
      <c r="BT57" s="25">
        <v>0</v>
      </c>
      <c r="BU57" s="25">
        <v>0</v>
      </c>
      <c r="BV57" s="25">
        <v>0.38</v>
      </c>
      <c r="BW57" s="25">
        <v>0.01</v>
      </c>
      <c r="BX57" s="25">
        <v>0</v>
      </c>
      <c r="BY57" s="25">
        <v>0</v>
      </c>
      <c r="BZ57" s="25">
        <v>0</v>
      </c>
      <c r="CA57" s="25">
        <v>0</v>
      </c>
      <c r="CB57" s="25">
        <v>23.83</v>
      </c>
      <c r="CD57" s="25">
        <v>110.6</v>
      </c>
      <c r="CF57" s="25">
        <v>0</v>
      </c>
      <c r="CG57" s="25">
        <v>0</v>
      </c>
      <c r="CH57" s="25">
        <v>0</v>
      </c>
      <c r="CI57" s="25">
        <v>0</v>
      </c>
      <c r="CJ57" s="25">
        <v>0</v>
      </c>
      <c r="CK57" s="25">
        <v>0</v>
      </c>
      <c r="CL57" s="25">
        <v>0</v>
      </c>
      <c r="CM57" s="25">
        <v>0</v>
      </c>
      <c r="CN57" s="25">
        <v>0</v>
      </c>
      <c r="CO57" s="25">
        <v>0</v>
      </c>
      <c r="CP57" s="25">
        <v>0</v>
      </c>
    </row>
    <row r="58" spans="1:94" s="29" customFormat="1">
      <c r="B58" s="30" t="s">
        <v>96</v>
      </c>
      <c r="C58" s="39">
        <v>572</v>
      </c>
      <c r="D58" s="29">
        <v>29.54</v>
      </c>
      <c r="E58" s="29">
        <v>18.71</v>
      </c>
      <c r="F58" s="29">
        <v>28.48</v>
      </c>
      <c r="G58" s="29">
        <v>1.27</v>
      </c>
      <c r="H58" s="29">
        <v>84.48</v>
      </c>
      <c r="I58" s="29">
        <v>712.46</v>
      </c>
      <c r="J58" s="29">
        <v>14.45</v>
      </c>
      <c r="K58" s="29">
        <v>0.32</v>
      </c>
      <c r="L58" s="29">
        <v>0</v>
      </c>
      <c r="M58" s="29">
        <v>0</v>
      </c>
      <c r="N58" s="29">
        <v>17.600000000000001</v>
      </c>
      <c r="O58" s="29">
        <v>64.45</v>
      </c>
      <c r="P58" s="29">
        <v>2.4300000000000002</v>
      </c>
      <c r="Q58" s="29">
        <v>0</v>
      </c>
      <c r="R58" s="29">
        <v>0</v>
      </c>
      <c r="S58" s="29">
        <v>0.67</v>
      </c>
      <c r="T58" s="29">
        <v>4.1900000000000004</v>
      </c>
      <c r="U58" s="29">
        <v>755.17</v>
      </c>
      <c r="V58" s="29">
        <v>197.19</v>
      </c>
      <c r="W58" s="29">
        <v>304.77999999999997</v>
      </c>
      <c r="X58" s="29">
        <v>35.64</v>
      </c>
      <c r="Y58" s="29">
        <v>302.14999999999998</v>
      </c>
      <c r="Z58" s="29">
        <v>2.14</v>
      </c>
      <c r="AA58" s="29">
        <v>134.16999999999999</v>
      </c>
      <c r="AB58" s="29">
        <v>154.16</v>
      </c>
      <c r="AC58" s="29">
        <v>193.22</v>
      </c>
      <c r="AD58" s="29">
        <v>1.58</v>
      </c>
      <c r="AE58" s="29">
        <v>0.12</v>
      </c>
      <c r="AF58" s="29">
        <v>0.21</v>
      </c>
      <c r="AG58" s="29">
        <v>4.97</v>
      </c>
      <c r="AH58" s="29">
        <v>12.47</v>
      </c>
      <c r="AI58" s="29">
        <v>1.08</v>
      </c>
      <c r="AJ58" s="29">
        <v>0</v>
      </c>
      <c r="AK58" s="29">
        <v>1080.99</v>
      </c>
      <c r="AL58" s="29">
        <v>1028.3900000000001</v>
      </c>
      <c r="AM58" s="29">
        <v>2439.23</v>
      </c>
      <c r="AN58" s="29">
        <v>1923.31</v>
      </c>
      <c r="AO58" s="29">
        <v>615.91999999999996</v>
      </c>
      <c r="AP58" s="29">
        <v>1156.82</v>
      </c>
      <c r="AQ58" s="29">
        <v>303.72000000000003</v>
      </c>
      <c r="AR58" s="29">
        <v>1471.32</v>
      </c>
      <c r="AS58" s="29">
        <v>545.64</v>
      </c>
      <c r="AT58" s="29">
        <v>669.25</v>
      </c>
      <c r="AU58" s="29">
        <v>795.25</v>
      </c>
      <c r="AV58" s="29">
        <v>708</v>
      </c>
      <c r="AW58" s="29">
        <v>496.31</v>
      </c>
      <c r="AX58" s="29">
        <v>4480.93</v>
      </c>
      <c r="AY58" s="29">
        <v>0</v>
      </c>
      <c r="AZ58" s="29">
        <v>1728.35</v>
      </c>
      <c r="BA58" s="29">
        <v>830.98</v>
      </c>
      <c r="BB58" s="29">
        <v>1050.71</v>
      </c>
      <c r="BC58" s="29">
        <v>409.13</v>
      </c>
      <c r="BD58" s="29">
        <v>0.38</v>
      </c>
      <c r="BE58" s="29">
        <v>0.2</v>
      </c>
      <c r="BF58" s="29">
        <v>0.2</v>
      </c>
      <c r="BG58" s="29">
        <v>0.51</v>
      </c>
      <c r="BH58" s="29">
        <v>0.59</v>
      </c>
      <c r="BI58" s="29">
        <v>2.0299999999999998</v>
      </c>
      <c r="BJ58" s="29">
        <v>0.11</v>
      </c>
      <c r="BK58" s="29">
        <v>5.15</v>
      </c>
      <c r="BL58" s="29">
        <v>0.03</v>
      </c>
      <c r="BM58" s="29">
        <v>1.39</v>
      </c>
      <c r="BN58" s="29">
        <v>0.03</v>
      </c>
      <c r="BO58" s="29">
        <v>0</v>
      </c>
      <c r="BP58" s="29">
        <v>0</v>
      </c>
      <c r="BQ58" s="29">
        <v>0.35</v>
      </c>
      <c r="BR58" s="29">
        <v>0.52</v>
      </c>
      <c r="BS58" s="29">
        <v>4</v>
      </c>
      <c r="BT58" s="29">
        <v>0</v>
      </c>
      <c r="BU58" s="29">
        <v>0</v>
      </c>
      <c r="BV58" s="29">
        <v>0.76</v>
      </c>
      <c r="BW58" s="29">
        <v>0.03</v>
      </c>
      <c r="BX58" s="29">
        <v>0</v>
      </c>
      <c r="BY58" s="29">
        <v>0</v>
      </c>
      <c r="BZ58" s="29">
        <v>0</v>
      </c>
      <c r="CA58" s="29">
        <v>0</v>
      </c>
      <c r="CB58" s="29">
        <v>322.37</v>
      </c>
      <c r="CC58" s="29">
        <f>$I$58/$I$59*100</f>
        <v>100</v>
      </c>
      <c r="CD58" s="29">
        <v>159.86000000000001</v>
      </c>
      <c r="CF58" s="29">
        <v>0</v>
      </c>
      <c r="CG58" s="29">
        <v>0</v>
      </c>
      <c r="CH58" s="29">
        <v>0</v>
      </c>
      <c r="CI58" s="29">
        <v>0</v>
      </c>
      <c r="CJ58" s="29">
        <v>0</v>
      </c>
      <c r="CK58" s="29">
        <v>0</v>
      </c>
      <c r="CL58" s="29">
        <v>0</v>
      </c>
      <c r="CM58" s="29">
        <v>0</v>
      </c>
      <c r="CN58" s="29">
        <v>0</v>
      </c>
      <c r="CO58" s="29">
        <v>15</v>
      </c>
      <c r="CP58" s="29">
        <v>0.71</v>
      </c>
    </row>
    <row r="59" spans="1:94" s="29" customFormat="1">
      <c r="B59" s="30" t="s">
        <v>97</v>
      </c>
      <c r="C59" s="39"/>
      <c r="D59" s="29">
        <v>29.54</v>
      </c>
      <c r="E59" s="29">
        <v>18.71</v>
      </c>
      <c r="F59" s="29">
        <v>28.48</v>
      </c>
      <c r="G59" s="29">
        <v>1.27</v>
      </c>
      <c r="H59" s="29">
        <v>84.48</v>
      </c>
      <c r="I59" s="29">
        <v>712.46</v>
      </c>
      <c r="J59" s="29">
        <v>14.45</v>
      </c>
      <c r="K59" s="29">
        <v>0.32</v>
      </c>
      <c r="L59" s="29">
        <v>0</v>
      </c>
      <c r="M59" s="29">
        <v>0</v>
      </c>
      <c r="N59" s="29">
        <v>17.600000000000001</v>
      </c>
      <c r="O59" s="29">
        <v>64.45</v>
      </c>
      <c r="P59" s="29">
        <v>2.4300000000000002</v>
      </c>
      <c r="Q59" s="29">
        <v>0</v>
      </c>
      <c r="R59" s="29">
        <v>0</v>
      </c>
      <c r="S59" s="29">
        <v>0.67</v>
      </c>
      <c r="T59" s="29">
        <v>4.1900000000000004</v>
      </c>
      <c r="U59" s="29">
        <v>755.17</v>
      </c>
      <c r="V59" s="29">
        <v>197.19</v>
      </c>
      <c r="W59" s="29">
        <v>304.77999999999997</v>
      </c>
      <c r="X59" s="29">
        <v>35.64</v>
      </c>
      <c r="Y59" s="29">
        <v>302.14999999999998</v>
      </c>
      <c r="Z59" s="29">
        <v>2.14</v>
      </c>
      <c r="AA59" s="29">
        <v>134.16999999999999</v>
      </c>
      <c r="AB59" s="29">
        <v>154.16</v>
      </c>
      <c r="AC59" s="29">
        <v>193.22</v>
      </c>
      <c r="AD59" s="29">
        <v>1.58</v>
      </c>
      <c r="AE59" s="29">
        <v>0.12</v>
      </c>
      <c r="AF59" s="29">
        <v>0.21</v>
      </c>
      <c r="AG59" s="29">
        <v>4.97</v>
      </c>
      <c r="AH59" s="29">
        <v>12.47</v>
      </c>
      <c r="AI59" s="29">
        <v>1.08</v>
      </c>
      <c r="AJ59" s="29">
        <v>0</v>
      </c>
      <c r="AK59" s="29">
        <v>1080.99</v>
      </c>
      <c r="AL59" s="29">
        <v>1028.3900000000001</v>
      </c>
      <c r="AM59" s="29">
        <v>2439.23</v>
      </c>
      <c r="AN59" s="29">
        <v>1923.31</v>
      </c>
      <c r="AO59" s="29">
        <v>615.91999999999996</v>
      </c>
      <c r="AP59" s="29">
        <v>1156.82</v>
      </c>
      <c r="AQ59" s="29">
        <v>303.72000000000003</v>
      </c>
      <c r="AR59" s="29">
        <v>1471.32</v>
      </c>
      <c r="AS59" s="29">
        <v>545.64</v>
      </c>
      <c r="AT59" s="29">
        <v>669.25</v>
      </c>
      <c r="AU59" s="29">
        <v>795.25</v>
      </c>
      <c r="AV59" s="29">
        <v>708</v>
      </c>
      <c r="AW59" s="29">
        <v>496.31</v>
      </c>
      <c r="AX59" s="29">
        <v>4480.93</v>
      </c>
      <c r="AY59" s="29">
        <v>0</v>
      </c>
      <c r="AZ59" s="29">
        <v>1728.35</v>
      </c>
      <c r="BA59" s="29">
        <v>830.98</v>
      </c>
      <c r="BB59" s="29">
        <v>1050.71</v>
      </c>
      <c r="BC59" s="29">
        <v>409.13</v>
      </c>
      <c r="BD59" s="29">
        <v>0.38</v>
      </c>
      <c r="BE59" s="29">
        <v>0.2</v>
      </c>
      <c r="BF59" s="29">
        <v>0.2</v>
      </c>
      <c r="BG59" s="29">
        <v>0.51</v>
      </c>
      <c r="BH59" s="29">
        <v>0.59</v>
      </c>
      <c r="BI59" s="29">
        <v>2.0299999999999998</v>
      </c>
      <c r="BJ59" s="29">
        <v>0.11</v>
      </c>
      <c r="BK59" s="29">
        <v>5.15</v>
      </c>
      <c r="BL59" s="29">
        <v>0.03</v>
      </c>
      <c r="BM59" s="29">
        <v>1.39</v>
      </c>
      <c r="BN59" s="29">
        <v>0.03</v>
      </c>
      <c r="BO59" s="29">
        <v>0</v>
      </c>
      <c r="BP59" s="29">
        <v>0</v>
      </c>
      <c r="BQ59" s="29">
        <v>0.35</v>
      </c>
      <c r="BR59" s="29">
        <v>0.52</v>
      </c>
      <c r="BS59" s="29">
        <v>4</v>
      </c>
      <c r="BT59" s="29">
        <v>0</v>
      </c>
      <c r="BU59" s="29">
        <v>0</v>
      </c>
      <c r="BV59" s="29">
        <v>0.76</v>
      </c>
      <c r="BW59" s="29">
        <v>0.03</v>
      </c>
      <c r="BX59" s="29">
        <v>0</v>
      </c>
      <c r="BY59" s="29">
        <v>0</v>
      </c>
      <c r="BZ59" s="29">
        <v>0</v>
      </c>
      <c r="CA59" s="29">
        <v>0</v>
      </c>
      <c r="CB59" s="29">
        <v>322.37</v>
      </c>
      <c r="CD59" s="29">
        <v>159.86000000000001</v>
      </c>
      <c r="CF59" s="29">
        <v>0</v>
      </c>
      <c r="CG59" s="29">
        <v>0</v>
      </c>
      <c r="CH59" s="29">
        <v>0</v>
      </c>
      <c r="CI59" s="29">
        <v>0</v>
      </c>
      <c r="CJ59" s="29">
        <v>0</v>
      </c>
      <c r="CK59" s="29">
        <v>0</v>
      </c>
      <c r="CL59" s="29">
        <v>0</v>
      </c>
      <c r="CM59" s="29">
        <v>0</v>
      </c>
      <c r="CN59" s="29">
        <v>0</v>
      </c>
      <c r="CO59" s="29">
        <v>15</v>
      </c>
      <c r="CP59" s="29">
        <v>0.71</v>
      </c>
    </row>
    <row r="60" spans="1:94">
      <c r="B60" s="24" t="s">
        <v>119</v>
      </c>
    </row>
    <row r="61" spans="1:94">
      <c r="B61" s="24" t="s">
        <v>89</v>
      </c>
    </row>
    <row r="62" spans="1:94" s="27" customFormat="1" ht="31.5">
      <c r="A62" s="27" t="str">
        <f>"12/7"</f>
        <v>12/7</v>
      </c>
      <c r="B62" s="28" t="s">
        <v>120</v>
      </c>
      <c r="C62" s="37" t="str">
        <f>"100"</f>
        <v>100</v>
      </c>
      <c r="D62" s="27">
        <v>13.72</v>
      </c>
      <c r="E62" s="27">
        <v>12.63</v>
      </c>
      <c r="F62" s="27">
        <v>10.3</v>
      </c>
      <c r="G62" s="27">
        <v>0.62</v>
      </c>
      <c r="H62" s="27">
        <v>8.02</v>
      </c>
      <c r="I62" s="27">
        <v>156.77000000000001</v>
      </c>
      <c r="J62" s="27">
        <v>0.74</v>
      </c>
      <c r="K62" s="27">
        <v>0</v>
      </c>
      <c r="L62" s="27">
        <v>0</v>
      </c>
      <c r="M62" s="27">
        <v>0</v>
      </c>
      <c r="N62" s="27">
        <v>1.1499999999999999</v>
      </c>
      <c r="O62" s="27">
        <v>6.84</v>
      </c>
      <c r="P62" s="27">
        <v>0.03</v>
      </c>
      <c r="Q62" s="27">
        <v>0</v>
      </c>
      <c r="R62" s="27">
        <v>0</v>
      </c>
      <c r="S62" s="27">
        <v>0.02</v>
      </c>
      <c r="T62" s="27">
        <v>1.95</v>
      </c>
      <c r="U62" s="27">
        <v>200.8</v>
      </c>
      <c r="V62" s="27">
        <v>264.75</v>
      </c>
      <c r="W62" s="27">
        <v>58.68</v>
      </c>
      <c r="X62" s="27">
        <v>43.56</v>
      </c>
      <c r="Y62" s="27">
        <v>201.96</v>
      </c>
      <c r="Z62" s="27">
        <v>0.77</v>
      </c>
      <c r="AA62" s="27">
        <v>27.13</v>
      </c>
      <c r="AB62" s="27">
        <v>5.75</v>
      </c>
      <c r="AC62" s="27">
        <v>28.15</v>
      </c>
      <c r="AD62" s="27">
        <v>0.26</v>
      </c>
      <c r="AE62" s="27">
        <v>0.09</v>
      </c>
      <c r="AF62" s="27">
        <v>0.14000000000000001</v>
      </c>
      <c r="AG62" s="27">
        <v>0.97</v>
      </c>
      <c r="AH62" s="27">
        <v>3.84</v>
      </c>
      <c r="AI62" s="27">
        <v>0.64</v>
      </c>
      <c r="AJ62" s="27">
        <v>0</v>
      </c>
      <c r="AK62" s="27">
        <v>30.97</v>
      </c>
      <c r="AL62" s="27">
        <v>30.59</v>
      </c>
      <c r="AM62" s="27">
        <v>199.99</v>
      </c>
      <c r="AN62" s="27">
        <v>123.44</v>
      </c>
      <c r="AO62" s="27">
        <v>55.62</v>
      </c>
      <c r="AP62" s="27">
        <v>93.69</v>
      </c>
      <c r="AQ62" s="27">
        <v>32.68</v>
      </c>
      <c r="AR62" s="27">
        <v>125.73</v>
      </c>
      <c r="AS62" s="27">
        <v>78.92</v>
      </c>
      <c r="AT62" s="27">
        <v>98.03</v>
      </c>
      <c r="AU62" s="27">
        <v>115.29</v>
      </c>
      <c r="AV62" s="27">
        <v>42.42</v>
      </c>
      <c r="AW62" s="27">
        <v>64.03</v>
      </c>
      <c r="AX62" s="27">
        <v>434.16</v>
      </c>
      <c r="AY62" s="27">
        <v>0.83</v>
      </c>
      <c r="AZ62" s="27">
        <v>130.66999999999999</v>
      </c>
      <c r="BA62" s="27">
        <v>101.7</v>
      </c>
      <c r="BB62" s="27">
        <v>94.15</v>
      </c>
      <c r="BC62" s="27">
        <v>46.85</v>
      </c>
      <c r="BD62" s="27">
        <v>0</v>
      </c>
      <c r="BE62" s="27">
        <v>0</v>
      </c>
      <c r="BF62" s="27">
        <v>0</v>
      </c>
      <c r="BG62" s="27">
        <v>0</v>
      </c>
      <c r="BH62" s="27">
        <v>0</v>
      </c>
      <c r="BI62" s="27">
        <v>0</v>
      </c>
      <c r="BJ62" s="27">
        <v>0</v>
      </c>
      <c r="BK62" s="27">
        <v>0.02</v>
      </c>
      <c r="BL62" s="27">
        <v>0</v>
      </c>
      <c r="BM62" s="27">
        <v>0</v>
      </c>
      <c r="BN62" s="27">
        <v>0</v>
      </c>
      <c r="BO62" s="27">
        <v>0</v>
      </c>
      <c r="BP62" s="27">
        <v>0</v>
      </c>
      <c r="BQ62" s="27">
        <v>0</v>
      </c>
      <c r="BR62" s="27">
        <v>0</v>
      </c>
      <c r="BS62" s="27">
        <v>0.01</v>
      </c>
      <c r="BT62" s="27">
        <v>0</v>
      </c>
      <c r="BU62" s="27">
        <v>0</v>
      </c>
      <c r="BV62" s="27">
        <v>0.05</v>
      </c>
      <c r="BW62" s="27">
        <v>0</v>
      </c>
      <c r="BX62" s="27">
        <v>0</v>
      </c>
      <c r="BY62" s="27">
        <v>0</v>
      </c>
      <c r="BZ62" s="27">
        <v>0</v>
      </c>
      <c r="CA62" s="27">
        <v>0</v>
      </c>
      <c r="CB62" s="27">
        <v>89.6</v>
      </c>
      <c r="CD62" s="27">
        <v>28.08</v>
      </c>
      <c r="CF62" s="27">
        <v>0</v>
      </c>
      <c r="CG62" s="27">
        <v>0</v>
      </c>
      <c r="CH62" s="27">
        <v>0</v>
      </c>
      <c r="CI62" s="27">
        <v>0</v>
      </c>
      <c r="CJ62" s="27">
        <v>0</v>
      </c>
      <c r="CK62" s="27">
        <v>0</v>
      </c>
      <c r="CL62" s="27">
        <v>0</v>
      </c>
      <c r="CM62" s="27">
        <v>0</v>
      </c>
      <c r="CN62" s="27">
        <v>0</v>
      </c>
      <c r="CO62" s="27">
        <v>0</v>
      </c>
      <c r="CP62" s="27">
        <v>0.5</v>
      </c>
    </row>
    <row r="63" spans="1:94" s="27" customFormat="1">
      <c r="A63" s="27" t="str">
        <f>"3/3"</f>
        <v>3/3</v>
      </c>
      <c r="B63" s="28" t="s">
        <v>121</v>
      </c>
      <c r="C63" s="37" t="str">
        <f>"180"</f>
        <v>180</v>
      </c>
      <c r="D63" s="27">
        <v>3.73</v>
      </c>
      <c r="E63" s="27">
        <v>0.65</v>
      </c>
      <c r="F63" s="27">
        <v>7.78</v>
      </c>
      <c r="G63" s="27">
        <v>1.07</v>
      </c>
      <c r="H63" s="27">
        <v>26.49</v>
      </c>
      <c r="I63" s="27">
        <v>220.42</v>
      </c>
      <c r="J63" s="27">
        <v>2.73</v>
      </c>
      <c r="K63" s="27">
        <v>0.1</v>
      </c>
      <c r="L63" s="27">
        <v>0</v>
      </c>
      <c r="M63" s="27">
        <v>0</v>
      </c>
      <c r="N63" s="27">
        <v>2.58</v>
      </c>
      <c r="O63" s="27">
        <v>21.87</v>
      </c>
      <c r="P63" s="27">
        <v>2.04</v>
      </c>
      <c r="Q63" s="27">
        <v>0</v>
      </c>
      <c r="R63" s="27">
        <v>0</v>
      </c>
      <c r="S63" s="27">
        <v>0.35</v>
      </c>
      <c r="T63" s="27">
        <v>2.27</v>
      </c>
      <c r="U63" s="27">
        <v>93.41</v>
      </c>
      <c r="V63" s="27">
        <v>763.51</v>
      </c>
      <c r="W63" s="27">
        <v>40.75</v>
      </c>
      <c r="X63" s="27">
        <v>36.42</v>
      </c>
      <c r="Y63" s="27">
        <v>104.19</v>
      </c>
      <c r="Z63" s="27">
        <v>1.35</v>
      </c>
      <c r="AA63" s="27">
        <v>22.5</v>
      </c>
      <c r="AB63" s="27">
        <v>40.93</v>
      </c>
      <c r="AC63" s="27">
        <v>30.06</v>
      </c>
      <c r="AD63" s="27">
        <v>0.21</v>
      </c>
      <c r="AE63" s="27">
        <v>0.14000000000000001</v>
      </c>
      <c r="AF63" s="27">
        <v>0.12</v>
      </c>
      <c r="AG63" s="27">
        <v>1.6</v>
      </c>
      <c r="AH63" s="27">
        <v>3.11</v>
      </c>
      <c r="AI63" s="27">
        <v>6.54</v>
      </c>
      <c r="AJ63" s="27">
        <v>0</v>
      </c>
      <c r="AK63" s="27">
        <v>36.64</v>
      </c>
      <c r="AL63" s="27">
        <v>36.17</v>
      </c>
      <c r="AM63" s="27">
        <v>139.19</v>
      </c>
      <c r="AN63" s="27">
        <v>141.72</v>
      </c>
      <c r="AO63" s="27">
        <v>31.93</v>
      </c>
      <c r="AP63" s="27">
        <v>91.36</v>
      </c>
      <c r="AQ63" s="27">
        <v>41.81</v>
      </c>
      <c r="AR63" s="27">
        <v>96.1</v>
      </c>
      <c r="AS63" s="27">
        <v>90.8</v>
      </c>
      <c r="AT63" s="27">
        <v>247.35</v>
      </c>
      <c r="AU63" s="27">
        <v>110.17</v>
      </c>
      <c r="AV63" s="27">
        <v>23.04</v>
      </c>
      <c r="AW63" s="27">
        <v>64.13</v>
      </c>
      <c r="AX63" s="27">
        <v>344.65</v>
      </c>
      <c r="AY63" s="27">
        <v>0</v>
      </c>
      <c r="AZ63" s="27">
        <v>48.22</v>
      </c>
      <c r="BA63" s="27">
        <v>43.86</v>
      </c>
      <c r="BB63" s="27">
        <v>87.3</v>
      </c>
      <c r="BC63" s="27">
        <v>25.99</v>
      </c>
      <c r="BD63" s="27">
        <v>0.11</v>
      </c>
      <c r="BE63" s="27">
        <v>0.05</v>
      </c>
      <c r="BF63" s="27">
        <v>0.03</v>
      </c>
      <c r="BG63" s="27">
        <v>0.06</v>
      </c>
      <c r="BH63" s="27">
        <v>7.0000000000000007E-2</v>
      </c>
      <c r="BI63" s="27">
        <v>0.34</v>
      </c>
      <c r="BJ63" s="27">
        <v>0</v>
      </c>
      <c r="BK63" s="27">
        <v>1.05</v>
      </c>
      <c r="BL63" s="27">
        <v>0</v>
      </c>
      <c r="BM63" s="27">
        <v>0.31</v>
      </c>
      <c r="BN63" s="27">
        <v>0</v>
      </c>
      <c r="BO63" s="27">
        <v>0</v>
      </c>
      <c r="BP63" s="27">
        <v>0</v>
      </c>
      <c r="BQ63" s="27">
        <v>7.0000000000000007E-2</v>
      </c>
      <c r="BR63" s="27">
        <v>0.11</v>
      </c>
      <c r="BS63" s="27">
        <v>1.02</v>
      </c>
      <c r="BT63" s="27">
        <v>0</v>
      </c>
      <c r="BU63" s="27">
        <v>0</v>
      </c>
      <c r="BV63" s="27">
        <v>0.17</v>
      </c>
      <c r="BW63" s="27">
        <v>0</v>
      </c>
      <c r="BX63" s="27">
        <v>0</v>
      </c>
      <c r="BY63" s="27">
        <v>0</v>
      </c>
      <c r="BZ63" s="27">
        <v>0</v>
      </c>
      <c r="CA63" s="27">
        <v>0</v>
      </c>
      <c r="CB63" s="27">
        <v>148.35</v>
      </c>
      <c r="CD63" s="27">
        <v>29.32</v>
      </c>
      <c r="CF63" s="27">
        <v>0</v>
      </c>
      <c r="CG63" s="27">
        <v>0</v>
      </c>
      <c r="CH63" s="27">
        <v>0</v>
      </c>
      <c r="CI63" s="27">
        <v>0</v>
      </c>
      <c r="CJ63" s="27">
        <v>0</v>
      </c>
      <c r="CK63" s="27">
        <v>0</v>
      </c>
      <c r="CL63" s="27">
        <v>0</v>
      </c>
      <c r="CM63" s="27">
        <v>0</v>
      </c>
      <c r="CN63" s="27">
        <v>0</v>
      </c>
      <c r="CO63" s="27">
        <v>0</v>
      </c>
      <c r="CP63" s="27">
        <v>0.27</v>
      </c>
    </row>
    <row r="64" spans="1:94" s="27" customFormat="1">
      <c r="A64" s="27" t="str">
        <f>"6/10"</f>
        <v>6/10</v>
      </c>
      <c r="B64" s="28" t="s">
        <v>122</v>
      </c>
      <c r="C64" s="37" t="str">
        <f>"200"</f>
        <v>200</v>
      </c>
      <c r="D64" s="27">
        <v>1.02</v>
      </c>
      <c r="E64" s="27">
        <v>0</v>
      </c>
      <c r="F64" s="27">
        <v>0.06</v>
      </c>
      <c r="G64" s="27">
        <v>0.06</v>
      </c>
      <c r="H64" s="27">
        <v>23.18</v>
      </c>
      <c r="I64" s="27">
        <v>87.598919999999993</v>
      </c>
      <c r="J64" s="27">
        <v>0.02</v>
      </c>
      <c r="K64" s="27">
        <v>0</v>
      </c>
      <c r="L64" s="27">
        <v>0</v>
      </c>
      <c r="M64" s="27">
        <v>0</v>
      </c>
      <c r="N64" s="27">
        <v>19.190000000000001</v>
      </c>
      <c r="O64" s="27">
        <v>0.56999999999999995</v>
      </c>
      <c r="P64" s="27">
        <v>3.42</v>
      </c>
      <c r="Q64" s="27">
        <v>0</v>
      </c>
      <c r="R64" s="27">
        <v>0</v>
      </c>
      <c r="S64" s="27">
        <v>0.3</v>
      </c>
      <c r="T64" s="27">
        <v>0.81</v>
      </c>
      <c r="U64" s="27">
        <v>3.47</v>
      </c>
      <c r="V64" s="27">
        <v>340.26</v>
      </c>
      <c r="W64" s="27">
        <v>31.33</v>
      </c>
      <c r="X64" s="27">
        <v>19.95</v>
      </c>
      <c r="Y64" s="27">
        <v>27.16</v>
      </c>
      <c r="Z64" s="27">
        <v>0.65</v>
      </c>
      <c r="AA64" s="27">
        <v>0</v>
      </c>
      <c r="AB64" s="27">
        <v>630</v>
      </c>
      <c r="AC64" s="27">
        <v>116.6</v>
      </c>
      <c r="AD64" s="27">
        <v>1.1000000000000001</v>
      </c>
      <c r="AE64" s="27">
        <v>0.02</v>
      </c>
      <c r="AF64" s="27">
        <v>0.04</v>
      </c>
      <c r="AG64" s="27">
        <v>0.51</v>
      </c>
      <c r="AH64" s="27">
        <v>0.78</v>
      </c>
      <c r="AI64" s="27">
        <v>0.32</v>
      </c>
      <c r="AJ64" s="27">
        <v>0</v>
      </c>
      <c r="AK64" s="27">
        <v>0</v>
      </c>
      <c r="AL64" s="27">
        <v>0</v>
      </c>
      <c r="AM64" s="27">
        <v>0.01</v>
      </c>
      <c r="AN64" s="27">
        <v>0.02</v>
      </c>
      <c r="AO64" s="27">
        <v>0</v>
      </c>
      <c r="AP64" s="27">
        <v>0.01</v>
      </c>
      <c r="AQ64" s="27">
        <v>0</v>
      </c>
      <c r="AR64" s="27">
        <v>0.01</v>
      </c>
      <c r="AS64" s="27">
        <v>0.01</v>
      </c>
      <c r="AT64" s="27">
        <v>0.01</v>
      </c>
      <c r="AU64" s="27">
        <v>0.06</v>
      </c>
      <c r="AV64" s="27">
        <v>0</v>
      </c>
      <c r="AW64" s="27">
        <v>0.01</v>
      </c>
      <c r="AX64" s="27">
        <v>0.03</v>
      </c>
      <c r="AY64" s="27">
        <v>0</v>
      </c>
      <c r="AZ64" s="27">
        <v>0.02</v>
      </c>
      <c r="BA64" s="27">
        <v>0.01</v>
      </c>
      <c r="BB64" s="27">
        <v>0.01</v>
      </c>
      <c r="BC64" s="27">
        <v>0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v>0</v>
      </c>
      <c r="BK64" s="27">
        <v>0</v>
      </c>
      <c r="BL64" s="27">
        <v>0</v>
      </c>
      <c r="BM64" s="27">
        <v>0</v>
      </c>
      <c r="BN64" s="27">
        <v>0</v>
      </c>
      <c r="BO64" s="27">
        <v>0</v>
      </c>
      <c r="BP64" s="27">
        <v>0</v>
      </c>
      <c r="BQ64" s="27">
        <v>0</v>
      </c>
      <c r="BR64" s="27">
        <v>0</v>
      </c>
      <c r="BS64" s="27">
        <v>0.01</v>
      </c>
      <c r="BT64" s="27">
        <v>0</v>
      </c>
      <c r="BU64" s="27">
        <v>0</v>
      </c>
      <c r="BV64" s="27">
        <v>0.01</v>
      </c>
      <c r="BW64" s="27">
        <v>0</v>
      </c>
      <c r="BX64" s="27">
        <v>0</v>
      </c>
      <c r="BY64" s="27">
        <v>0</v>
      </c>
      <c r="BZ64" s="27">
        <v>0</v>
      </c>
      <c r="CA64" s="27">
        <v>0</v>
      </c>
      <c r="CB64" s="27">
        <v>214.01</v>
      </c>
      <c r="CD64" s="27">
        <v>105</v>
      </c>
      <c r="CF64" s="27">
        <v>0</v>
      </c>
      <c r="CG64" s="27">
        <v>0</v>
      </c>
      <c r="CH64" s="27">
        <v>0</v>
      </c>
      <c r="CI64" s="27">
        <v>0</v>
      </c>
      <c r="CJ64" s="27">
        <v>0</v>
      </c>
      <c r="CK64" s="27">
        <v>0</v>
      </c>
      <c r="CL64" s="27">
        <v>0</v>
      </c>
      <c r="CM64" s="27">
        <v>0</v>
      </c>
      <c r="CN64" s="27">
        <v>0</v>
      </c>
      <c r="CO64" s="27">
        <v>10</v>
      </c>
      <c r="CP64" s="27">
        <v>0</v>
      </c>
    </row>
    <row r="65" spans="1:94" s="27" customFormat="1">
      <c r="A65" s="27" t="str">
        <f>"-"</f>
        <v>-</v>
      </c>
      <c r="B65" s="28" t="s">
        <v>94</v>
      </c>
      <c r="C65" s="37" t="str">
        <f>"31"</f>
        <v>31</v>
      </c>
      <c r="D65" s="27">
        <v>2.0499999999999998</v>
      </c>
      <c r="E65" s="27">
        <v>0</v>
      </c>
      <c r="F65" s="27">
        <v>0.2</v>
      </c>
      <c r="G65" s="27">
        <v>0.2</v>
      </c>
      <c r="H65" s="27">
        <v>14.54</v>
      </c>
      <c r="I65" s="27">
        <v>69.409309999999991</v>
      </c>
      <c r="J65" s="27">
        <v>0</v>
      </c>
      <c r="K65" s="27">
        <v>0</v>
      </c>
      <c r="L65" s="27">
        <v>0</v>
      </c>
      <c r="M65" s="27">
        <v>0</v>
      </c>
      <c r="N65" s="27">
        <v>0.34</v>
      </c>
      <c r="O65" s="27">
        <v>14.14</v>
      </c>
      <c r="P65" s="27">
        <v>0.06</v>
      </c>
      <c r="Q65" s="27">
        <v>0</v>
      </c>
      <c r="R65" s="27">
        <v>0</v>
      </c>
      <c r="S65" s="27">
        <v>0</v>
      </c>
      <c r="T65" s="27">
        <v>0.56000000000000005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157.77000000000001</v>
      </c>
      <c r="AN65" s="27">
        <v>52.32</v>
      </c>
      <c r="AO65" s="27">
        <v>31.02</v>
      </c>
      <c r="AP65" s="27">
        <v>62.03</v>
      </c>
      <c r="AQ65" s="27">
        <v>23.46</v>
      </c>
      <c r="AR65" s="27">
        <v>112.2</v>
      </c>
      <c r="AS65" s="27">
        <v>69.58</v>
      </c>
      <c r="AT65" s="27">
        <v>97.09</v>
      </c>
      <c r="AU65" s="27">
        <v>80.099999999999994</v>
      </c>
      <c r="AV65" s="27">
        <v>42.07</v>
      </c>
      <c r="AW65" s="27">
        <v>74.44</v>
      </c>
      <c r="AX65" s="27">
        <v>622.47</v>
      </c>
      <c r="AY65" s="27">
        <v>0</v>
      </c>
      <c r="AZ65" s="27">
        <v>202.81</v>
      </c>
      <c r="BA65" s="27">
        <v>88.19</v>
      </c>
      <c r="BB65" s="27">
        <v>58.52</v>
      </c>
      <c r="BC65" s="27">
        <v>46.39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7">
        <v>0</v>
      </c>
      <c r="BK65" s="27">
        <v>0.02</v>
      </c>
      <c r="BL65" s="27">
        <v>0</v>
      </c>
      <c r="BM65" s="27">
        <v>0</v>
      </c>
      <c r="BN65" s="27">
        <v>0</v>
      </c>
      <c r="BO65" s="27">
        <v>0</v>
      </c>
      <c r="BP65" s="27">
        <v>0</v>
      </c>
      <c r="BQ65" s="27">
        <v>0</v>
      </c>
      <c r="BR65" s="27">
        <v>0</v>
      </c>
      <c r="BS65" s="27">
        <v>0.02</v>
      </c>
      <c r="BT65" s="27">
        <v>0</v>
      </c>
      <c r="BU65" s="27">
        <v>0</v>
      </c>
      <c r="BV65" s="27">
        <v>0.09</v>
      </c>
      <c r="BW65" s="27">
        <v>0</v>
      </c>
      <c r="BX65" s="27">
        <v>0</v>
      </c>
      <c r="BY65" s="27">
        <v>0</v>
      </c>
      <c r="BZ65" s="27">
        <v>0</v>
      </c>
      <c r="CA65" s="27">
        <v>0</v>
      </c>
      <c r="CB65" s="27">
        <v>12.12</v>
      </c>
      <c r="CD65" s="27">
        <v>0</v>
      </c>
      <c r="CF65" s="27">
        <v>0</v>
      </c>
      <c r="CG65" s="27">
        <v>0</v>
      </c>
      <c r="CH65" s="27">
        <v>0</v>
      </c>
      <c r="CI65" s="27">
        <v>0</v>
      </c>
      <c r="CJ65" s="27">
        <v>0</v>
      </c>
      <c r="CK65" s="27">
        <v>0</v>
      </c>
      <c r="CL65" s="27">
        <v>0</v>
      </c>
      <c r="CM65" s="27">
        <v>0</v>
      </c>
      <c r="CN65" s="27">
        <v>0</v>
      </c>
      <c r="CO65" s="27">
        <v>0</v>
      </c>
      <c r="CP65" s="27">
        <v>0</v>
      </c>
    </row>
    <row r="66" spans="1:94" s="25" customFormat="1" ht="47.25">
      <c r="A66" s="25" t="str">
        <f>"39/1"</f>
        <v>39/1</v>
      </c>
      <c r="B66" s="26" t="s">
        <v>123</v>
      </c>
      <c r="C66" s="38" t="str">
        <f>"100"</f>
        <v>100</v>
      </c>
      <c r="D66" s="25">
        <v>1.45</v>
      </c>
      <c r="E66" s="25">
        <v>0</v>
      </c>
      <c r="F66" s="25">
        <v>6.03</v>
      </c>
      <c r="G66" s="25">
        <v>6.03</v>
      </c>
      <c r="H66" s="25">
        <v>18.43</v>
      </c>
      <c r="I66" s="25">
        <v>126.40591151999999</v>
      </c>
      <c r="J66" s="25">
        <v>0.76</v>
      </c>
      <c r="K66" s="25">
        <v>3.9</v>
      </c>
      <c r="L66" s="25">
        <v>0.75</v>
      </c>
      <c r="M66" s="25">
        <v>0</v>
      </c>
      <c r="N66" s="25">
        <v>15.37</v>
      </c>
      <c r="O66" s="25">
        <v>0.14000000000000001</v>
      </c>
      <c r="P66" s="25">
        <v>2.92</v>
      </c>
      <c r="Q66" s="25">
        <v>0</v>
      </c>
      <c r="R66" s="25">
        <v>0</v>
      </c>
      <c r="S66" s="25">
        <v>0.49</v>
      </c>
      <c r="T66" s="25">
        <v>1.06</v>
      </c>
      <c r="U66" s="25">
        <v>28.15</v>
      </c>
      <c r="V66" s="25">
        <v>291.81</v>
      </c>
      <c r="W66" s="25">
        <v>36.97</v>
      </c>
      <c r="X66" s="25">
        <v>28.33</v>
      </c>
      <c r="Y66" s="25">
        <v>41.81</v>
      </c>
      <c r="Z66" s="25">
        <v>1.4</v>
      </c>
      <c r="AA66" s="25">
        <v>0</v>
      </c>
      <c r="AB66" s="25">
        <v>14.07</v>
      </c>
      <c r="AC66" s="25">
        <v>2.88</v>
      </c>
      <c r="AD66" s="25">
        <v>2.94</v>
      </c>
      <c r="AE66" s="25">
        <v>0.01</v>
      </c>
      <c r="AF66" s="25">
        <v>0.04</v>
      </c>
      <c r="AG66" s="25">
        <v>0.3</v>
      </c>
      <c r="AH66" s="25">
        <v>0.54</v>
      </c>
      <c r="AI66" s="25">
        <v>2</v>
      </c>
      <c r="AJ66" s="25">
        <v>0</v>
      </c>
      <c r="AK66" s="25">
        <v>0</v>
      </c>
      <c r="AL66" s="25">
        <v>0</v>
      </c>
      <c r="AM66" s="25">
        <v>52.52</v>
      </c>
      <c r="AN66" s="25">
        <v>72.12</v>
      </c>
      <c r="AO66" s="25">
        <v>15.68</v>
      </c>
      <c r="AP66" s="25">
        <v>41.55</v>
      </c>
      <c r="AQ66" s="25">
        <v>10.19</v>
      </c>
      <c r="AR66" s="25">
        <v>35.28</v>
      </c>
      <c r="AS66" s="25">
        <v>31.36</v>
      </c>
      <c r="AT66" s="25">
        <v>57.22</v>
      </c>
      <c r="AU66" s="25">
        <v>257.12</v>
      </c>
      <c r="AV66" s="25">
        <v>10.97</v>
      </c>
      <c r="AW66" s="25">
        <v>29.79</v>
      </c>
      <c r="AX66" s="25">
        <v>214.79</v>
      </c>
      <c r="AY66" s="25">
        <v>0</v>
      </c>
      <c r="AZ66" s="25">
        <v>36.840000000000003</v>
      </c>
      <c r="BA66" s="25">
        <v>49.39</v>
      </c>
      <c r="BB66" s="25">
        <v>39.200000000000003</v>
      </c>
      <c r="BC66" s="25">
        <v>11.76</v>
      </c>
      <c r="BD66" s="25">
        <v>0</v>
      </c>
      <c r="BE66" s="25">
        <v>0</v>
      </c>
      <c r="BF66" s="25">
        <v>0</v>
      </c>
      <c r="BG66" s="25">
        <v>0</v>
      </c>
      <c r="BH66" s="25">
        <v>0</v>
      </c>
      <c r="BI66" s="25">
        <v>0</v>
      </c>
      <c r="BJ66" s="25">
        <v>0</v>
      </c>
      <c r="BK66" s="25">
        <v>0.36</v>
      </c>
      <c r="BL66" s="25">
        <v>0</v>
      </c>
      <c r="BM66" s="25">
        <v>0.24</v>
      </c>
      <c r="BN66" s="25">
        <v>0.02</v>
      </c>
      <c r="BO66" s="25">
        <v>0.04</v>
      </c>
      <c r="BP66" s="25">
        <v>0</v>
      </c>
      <c r="BQ66" s="25">
        <v>0</v>
      </c>
      <c r="BR66" s="25">
        <v>0</v>
      </c>
      <c r="BS66" s="25">
        <v>1.39</v>
      </c>
      <c r="BT66" s="25">
        <v>0</v>
      </c>
      <c r="BU66" s="25">
        <v>0</v>
      </c>
      <c r="BV66" s="25">
        <v>3.47</v>
      </c>
      <c r="BW66" s="25">
        <v>0</v>
      </c>
      <c r="BX66" s="25">
        <v>0</v>
      </c>
      <c r="BY66" s="25">
        <v>0</v>
      </c>
      <c r="BZ66" s="25">
        <v>0</v>
      </c>
      <c r="CA66" s="25">
        <v>0</v>
      </c>
      <c r="CB66" s="25">
        <v>75.42</v>
      </c>
      <c r="CD66" s="25">
        <v>2.34</v>
      </c>
      <c r="CF66" s="25">
        <v>0</v>
      </c>
      <c r="CG66" s="25">
        <v>0</v>
      </c>
      <c r="CH66" s="25">
        <v>0</v>
      </c>
      <c r="CI66" s="25">
        <v>0</v>
      </c>
      <c r="CJ66" s="25">
        <v>0</v>
      </c>
      <c r="CK66" s="25">
        <v>0</v>
      </c>
      <c r="CL66" s="25">
        <v>0</v>
      </c>
      <c r="CM66" s="25">
        <v>0</v>
      </c>
      <c r="CN66" s="25">
        <v>0</v>
      </c>
      <c r="CO66" s="25">
        <v>3</v>
      </c>
      <c r="CP66" s="25">
        <v>0</v>
      </c>
    </row>
    <row r="67" spans="1:94" s="29" customFormat="1">
      <c r="B67" s="30" t="s">
        <v>96</v>
      </c>
      <c r="C67" s="39">
        <v>611</v>
      </c>
      <c r="D67" s="29">
        <v>21.96</v>
      </c>
      <c r="E67" s="29">
        <v>13.29</v>
      </c>
      <c r="F67" s="29">
        <f>SUM(F62:F66)</f>
        <v>24.37</v>
      </c>
      <c r="G67" s="29">
        <f>SUM(G62:G66)</f>
        <v>7.98</v>
      </c>
      <c r="H67" s="29">
        <f>SUM(H62:H66)</f>
        <v>90.66</v>
      </c>
      <c r="I67" s="29">
        <f>SUM(I62:I66)</f>
        <v>660.60414151999998</v>
      </c>
      <c r="J67" s="29">
        <v>4.25</v>
      </c>
      <c r="K67" s="29">
        <v>4</v>
      </c>
      <c r="L67" s="29">
        <v>0.75</v>
      </c>
      <c r="M67" s="29">
        <v>0</v>
      </c>
      <c r="N67" s="29">
        <v>38.619999999999997</v>
      </c>
      <c r="O67" s="29">
        <v>43.56</v>
      </c>
      <c r="P67" s="29">
        <v>8.4700000000000006</v>
      </c>
      <c r="Q67" s="29">
        <v>0</v>
      </c>
      <c r="R67" s="29">
        <v>0</v>
      </c>
      <c r="S67" s="29">
        <v>1.1599999999999999</v>
      </c>
      <c r="T67" s="29">
        <v>6.65</v>
      </c>
      <c r="U67" s="29">
        <v>325.82</v>
      </c>
      <c r="V67" s="29">
        <v>1660.33</v>
      </c>
      <c r="W67" s="29">
        <v>167.74</v>
      </c>
      <c r="X67" s="29">
        <v>128.27000000000001</v>
      </c>
      <c r="Y67" s="29">
        <v>375.11</v>
      </c>
      <c r="Z67" s="29">
        <v>4.17</v>
      </c>
      <c r="AA67" s="29">
        <v>49.63</v>
      </c>
      <c r="AB67" s="29">
        <v>690.75</v>
      </c>
      <c r="AC67" s="29">
        <v>177.69</v>
      </c>
      <c r="AD67" s="29">
        <v>4.51</v>
      </c>
      <c r="AE67" s="29">
        <v>0.26</v>
      </c>
      <c r="AF67" s="29">
        <v>0.33</v>
      </c>
      <c r="AG67" s="29">
        <v>3.38</v>
      </c>
      <c r="AH67" s="29">
        <v>8.26</v>
      </c>
      <c r="AI67" s="29">
        <v>9.5</v>
      </c>
      <c r="AJ67" s="29">
        <v>0</v>
      </c>
      <c r="AK67" s="29">
        <v>67.61</v>
      </c>
      <c r="AL67" s="29">
        <v>66.760000000000005</v>
      </c>
      <c r="AM67" s="29">
        <v>549.49</v>
      </c>
      <c r="AN67" s="29">
        <v>389.62</v>
      </c>
      <c r="AO67" s="29">
        <v>134.25</v>
      </c>
      <c r="AP67" s="29">
        <v>288.64</v>
      </c>
      <c r="AQ67" s="29">
        <v>108.15</v>
      </c>
      <c r="AR67" s="29">
        <v>369.32</v>
      </c>
      <c r="AS67" s="29">
        <v>270.67</v>
      </c>
      <c r="AT67" s="29">
        <v>499.71</v>
      </c>
      <c r="AU67" s="29">
        <v>562.74</v>
      </c>
      <c r="AV67" s="29">
        <v>118.51</v>
      </c>
      <c r="AW67" s="29">
        <v>232.39</v>
      </c>
      <c r="AX67" s="29">
        <v>1616.09</v>
      </c>
      <c r="AY67" s="29">
        <v>0.83</v>
      </c>
      <c r="AZ67" s="29">
        <v>418.57</v>
      </c>
      <c r="BA67" s="29">
        <v>283.14999999999998</v>
      </c>
      <c r="BB67" s="29">
        <v>279.17</v>
      </c>
      <c r="BC67" s="29">
        <v>130.99</v>
      </c>
      <c r="BD67" s="29">
        <v>0.11</v>
      </c>
      <c r="BE67" s="29">
        <v>0.05</v>
      </c>
      <c r="BF67" s="29">
        <v>0.03</v>
      </c>
      <c r="BG67" s="29">
        <v>0.06</v>
      </c>
      <c r="BH67" s="29">
        <v>7.0000000000000007E-2</v>
      </c>
      <c r="BI67" s="29">
        <v>0.34</v>
      </c>
      <c r="BJ67" s="29">
        <v>0</v>
      </c>
      <c r="BK67" s="29">
        <v>1.46</v>
      </c>
      <c r="BL67" s="29">
        <v>0</v>
      </c>
      <c r="BM67" s="29">
        <v>0.56000000000000005</v>
      </c>
      <c r="BN67" s="29">
        <v>0.02</v>
      </c>
      <c r="BO67" s="29">
        <v>0.04</v>
      </c>
      <c r="BP67" s="29">
        <v>0</v>
      </c>
      <c r="BQ67" s="29">
        <v>7.0000000000000007E-2</v>
      </c>
      <c r="BR67" s="29">
        <v>0.11</v>
      </c>
      <c r="BS67" s="29">
        <v>2.46</v>
      </c>
      <c r="BT67" s="29">
        <v>0</v>
      </c>
      <c r="BU67" s="29">
        <v>0</v>
      </c>
      <c r="BV67" s="29">
        <v>3.78</v>
      </c>
      <c r="BW67" s="29">
        <v>0.01</v>
      </c>
      <c r="BX67" s="29">
        <v>0</v>
      </c>
      <c r="BY67" s="29">
        <v>0</v>
      </c>
      <c r="BZ67" s="29">
        <v>0</v>
      </c>
      <c r="CA67" s="29">
        <v>0</v>
      </c>
      <c r="CB67" s="29">
        <v>539.5</v>
      </c>
      <c r="CC67" s="29">
        <f>$I$67/$I$68*100</f>
        <v>100</v>
      </c>
      <c r="CD67" s="29">
        <v>164.75</v>
      </c>
      <c r="CF67" s="29">
        <v>0</v>
      </c>
      <c r="CG67" s="29">
        <v>0</v>
      </c>
      <c r="CH67" s="29">
        <v>0</v>
      </c>
      <c r="CI67" s="29">
        <v>0</v>
      </c>
      <c r="CJ67" s="29">
        <v>0</v>
      </c>
      <c r="CK67" s="29">
        <v>0</v>
      </c>
      <c r="CL67" s="29">
        <v>0</v>
      </c>
      <c r="CM67" s="29">
        <v>0</v>
      </c>
      <c r="CN67" s="29">
        <v>0</v>
      </c>
      <c r="CO67" s="29">
        <v>13</v>
      </c>
      <c r="CP67" s="29">
        <v>0.77</v>
      </c>
    </row>
    <row r="68" spans="1:94" s="29" customFormat="1">
      <c r="B68" s="30" t="s">
        <v>97</v>
      </c>
      <c r="C68" s="39"/>
      <c r="D68" s="29">
        <v>21.96</v>
      </c>
      <c r="E68" s="29">
        <v>13.29</v>
      </c>
      <c r="F68" s="29">
        <f>F67</f>
        <v>24.37</v>
      </c>
      <c r="G68" s="29">
        <f t="shared" ref="G68:I68" si="0">G67</f>
        <v>7.98</v>
      </c>
      <c r="H68" s="29">
        <f t="shared" si="0"/>
        <v>90.66</v>
      </c>
      <c r="I68" s="29">
        <f t="shared" si="0"/>
        <v>660.60414151999998</v>
      </c>
      <c r="J68" s="29">
        <v>4.25</v>
      </c>
      <c r="K68" s="29">
        <v>4</v>
      </c>
      <c r="L68" s="29">
        <v>0.75</v>
      </c>
      <c r="M68" s="29">
        <v>0</v>
      </c>
      <c r="N68" s="29">
        <v>38.619999999999997</v>
      </c>
      <c r="O68" s="29">
        <v>43.56</v>
      </c>
      <c r="P68" s="29">
        <v>8.4700000000000006</v>
      </c>
      <c r="Q68" s="29">
        <v>0</v>
      </c>
      <c r="R68" s="29">
        <v>0</v>
      </c>
      <c r="S68" s="29">
        <v>1.1599999999999999</v>
      </c>
      <c r="T68" s="29">
        <v>6.65</v>
      </c>
      <c r="U68" s="29">
        <v>325.82</v>
      </c>
      <c r="V68" s="29">
        <v>1660.33</v>
      </c>
      <c r="W68" s="29">
        <v>167.74</v>
      </c>
      <c r="X68" s="29">
        <v>128.27000000000001</v>
      </c>
      <c r="Y68" s="29">
        <v>375.11</v>
      </c>
      <c r="Z68" s="29">
        <v>4.17</v>
      </c>
      <c r="AA68" s="29">
        <v>49.63</v>
      </c>
      <c r="AB68" s="29">
        <v>690.75</v>
      </c>
      <c r="AC68" s="29">
        <v>177.69</v>
      </c>
      <c r="AD68" s="29">
        <v>4.51</v>
      </c>
      <c r="AE68" s="29">
        <v>0.26</v>
      </c>
      <c r="AF68" s="29">
        <v>0.33</v>
      </c>
      <c r="AG68" s="29">
        <v>3.38</v>
      </c>
      <c r="AH68" s="29">
        <v>8.26</v>
      </c>
      <c r="AI68" s="29">
        <v>9.5</v>
      </c>
      <c r="AJ68" s="29">
        <v>0</v>
      </c>
      <c r="AK68" s="29">
        <v>67.61</v>
      </c>
      <c r="AL68" s="29">
        <v>66.760000000000005</v>
      </c>
      <c r="AM68" s="29">
        <v>549.49</v>
      </c>
      <c r="AN68" s="29">
        <v>389.62</v>
      </c>
      <c r="AO68" s="29">
        <v>134.25</v>
      </c>
      <c r="AP68" s="29">
        <v>288.64</v>
      </c>
      <c r="AQ68" s="29">
        <v>108.15</v>
      </c>
      <c r="AR68" s="29">
        <v>369.32</v>
      </c>
      <c r="AS68" s="29">
        <v>270.67</v>
      </c>
      <c r="AT68" s="29">
        <v>499.71</v>
      </c>
      <c r="AU68" s="29">
        <v>562.74</v>
      </c>
      <c r="AV68" s="29">
        <v>118.51</v>
      </c>
      <c r="AW68" s="29">
        <v>232.39</v>
      </c>
      <c r="AX68" s="29">
        <v>1616.09</v>
      </c>
      <c r="AY68" s="29">
        <v>0.83</v>
      </c>
      <c r="AZ68" s="29">
        <v>418.57</v>
      </c>
      <c r="BA68" s="29">
        <v>283.14999999999998</v>
      </c>
      <c r="BB68" s="29">
        <v>279.17</v>
      </c>
      <c r="BC68" s="29">
        <v>130.99</v>
      </c>
      <c r="BD68" s="29">
        <v>0.11</v>
      </c>
      <c r="BE68" s="29">
        <v>0.05</v>
      </c>
      <c r="BF68" s="29">
        <v>0.03</v>
      </c>
      <c r="BG68" s="29">
        <v>0.06</v>
      </c>
      <c r="BH68" s="29">
        <v>7.0000000000000007E-2</v>
      </c>
      <c r="BI68" s="29">
        <v>0.34</v>
      </c>
      <c r="BJ68" s="29">
        <v>0</v>
      </c>
      <c r="BK68" s="29">
        <v>1.46</v>
      </c>
      <c r="BL68" s="29">
        <v>0</v>
      </c>
      <c r="BM68" s="29">
        <v>0.56000000000000005</v>
      </c>
      <c r="BN68" s="29">
        <v>0.02</v>
      </c>
      <c r="BO68" s="29">
        <v>0.04</v>
      </c>
      <c r="BP68" s="29">
        <v>0</v>
      </c>
      <c r="BQ68" s="29">
        <v>7.0000000000000007E-2</v>
      </c>
      <c r="BR68" s="29">
        <v>0.11</v>
      </c>
      <c r="BS68" s="29">
        <v>2.46</v>
      </c>
      <c r="BT68" s="29">
        <v>0</v>
      </c>
      <c r="BU68" s="29">
        <v>0</v>
      </c>
      <c r="BV68" s="29">
        <v>3.78</v>
      </c>
      <c r="BW68" s="29">
        <v>0.01</v>
      </c>
      <c r="BX68" s="29">
        <v>0</v>
      </c>
      <c r="BY68" s="29">
        <v>0</v>
      </c>
      <c r="BZ68" s="29">
        <v>0</v>
      </c>
      <c r="CA68" s="29">
        <v>0</v>
      </c>
      <c r="CB68" s="29">
        <v>539.5</v>
      </c>
      <c r="CD68" s="29">
        <v>164.75</v>
      </c>
      <c r="CF68" s="29">
        <v>0</v>
      </c>
      <c r="CG68" s="29">
        <v>0</v>
      </c>
      <c r="CH68" s="29">
        <v>0</v>
      </c>
      <c r="CI68" s="29">
        <v>0</v>
      </c>
      <c r="CJ68" s="29">
        <v>0</v>
      </c>
      <c r="CK68" s="29">
        <v>0</v>
      </c>
      <c r="CL68" s="29">
        <v>0</v>
      </c>
      <c r="CM68" s="29">
        <v>0</v>
      </c>
      <c r="CN68" s="29">
        <v>0</v>
      </c>
      <c r="CO68" s="29">
        <v>13</v>
      </c>
      <c r="CP68" s="29">
        <v>0.77</v>
      </c>
    </row>
    <row r="69" spans="1:94">
      <c r="B69" s="24" t="s">
        <v>124</v>
      </c>
    </row>
    <row r="70" spans="1:94">
      <c r="B70" s="24" t="s">
        <v>89</v>
      </c>
    </row>
    <row r="71" spans="1:94" s="27" customFormat="1">
      <c r="A71" s="27" t="str">
        <f>"3/4"</f>
        <v>3/4</v>
      </c>
      <c r="B71" s="28" t="s">
        <v>104</v>
      </c>
      <c r="C71" s="37" t="str">
        <f>"180"</f>
        <v>180</v>
      </c>
      <c r="D71" s="27">
        <v>5.48</v>
      </c>
      <c r="E71" s="27">
        <v>0.04</v>
      </c>
      <c r="F71" s="27">
        <v>4.62</v>
      </c>
      <c r="G71" s="27">
        <v>1.43</v>
      </c>
      <c r="H71" s="27">
        <v>28.61</v>
      </c>
      <c r="I71" s="27">
        <v>170.67961259999998</v>
      </c>
      <c r="J71" s="27">
        <v>2.38</v>
      </c>
      <c r="K71" s="27">
        <v>0.1</v>
      </c>
      <c r="L71" s="27">
        <v>0</v>
      </c>
      <c r="M71" s="27">
        <v>0</v>
      </c>
      <c r="N71" s="27">
        <v>0.66</v>
      </c>
      <c r="O71" s="27">
        <v>23.21</v>
      </c>
      <c r="P71" s="27">
        <v>4.7300000000000004</v>
      </c>
      <c r="Q71" s="27">
        <v>0</v>
      </c>
      <c r="R71" s="27">
        <v>0</v>
      </c>
      <c r="S71" s="27">
        <v>0</v>
      </c>
      <c r="T71" s="27">
        <v>1.26</v>
      </c>
      <c r="U71" s="27">
        <v>174.43</v>
      </c>
      <c r="V71" s="27">
        <v>167.28</v>
      </c>
      <c r="W71" s="27">
        <v>11.21</v>
      </c>
      <c r="X71" s="27">
        <v>83.88</v>
      </c>
      <c r="Y71" s="27">
        <v>123.79</v>
      </c>
      <c r="Z71" s="27">
        <v>2.89</v>
      </c>
      <c r="AA71" s="27">
        <v>18</v>
      </c>
      <c r="AB71" s="27">
        <v>16.12</v>
      </c>
      <c r="AC71" s="27">
        <v>21.13</v>
      </c>
      <c r="AD71" s="27">
        <v>0.4</v>
      </c>
      <c r="AE71" s="27">
        <v>0.16</v>
      </c>
      <c r="AF71" s="27">
        <v>0.08</v>
      </c>
      <c r="AG71" s="27">
        <v>1.58</v>
      </c>
      <c r="AH71" s="27">
        <v>3.18</v>
      </c>
      <c r="AI71" s="27">
        <v>0</v>
      </c>
      <c r="AJ71" s="27">
        <v>0</v>
      </c>
      <c r="AK71" s="27">
        <v>1.85</v>
      </c>
      <c r="AL71" s="27">
        <v>1.81</v>
      </c>
      <c r="AM71" s="27">
        <v>325.33</v>
      </c>
      <c r="AN71" s="27">
        <v>231.04</v>
      </c>
      <c r="AO71" s="27">
        <v>139.05000000000001</v>
      </c>
      <c r="AP71" s="27">
        <v>174.94</v>
      </c>
      <c r="AQ71" s="27">
        <v>79.69</v>
      </c>
      <c r="AR71" s="27">
        <v>257.7</v>
      </c>
      <c r="AS71" s="27">
        <v>252.25</v>
      </c>
      <c r="AT71" s="27">
        <v>485.19</v>
      </c>
      <c r="AU71" s="27">
        <v>478.78</v>
      </c>
      <c r="AV71" s="27">
        <v>131.19999999999999</v>
      </c>
      <c r="AW71" s="27">
        <v>312.23</v>
      </c>
      <c r="AX71" s="27">
        <v>982.99</v>
      </c>
      <c r="AY71" s="27">
        <v>0</v>
      </c>
      <c r="AZ71" s="27">
        <v>218.21</v>
      </c>
      <c r="BA71" s="27">
        <v>264.27999999999997</v>
      </c>
      <c r="BB71" s="27">
        <v>187.69</v>
      </c>
      <c r="BC71" s="27">
        <v>143.06</v>
      </c>
      <c r="BD71" s="27">
        <v>0.12</v>
      </c>
      <c r="BE71" s="27">
        <v>0.05</v>
      </c>
      <c r="BF71" s="27">
        <v>0.03</v>
      </c>
      <c r="BG71" s="27">
        <v>7.0000000000000007E-2</v>
      </c>
      <c r="BH71" s="27">
        <v>0.08</v>
      </c>
      <c r="BI71" s="27">
        <v>0.35</v>
      </c>
      <c r="BJ71" s="27">
        <v>0</v>
      </c>
      <c r="BK71" s="27">
        <v>1.2</v>
      </c>
      <c r="BL71" s="27">
        <v>0</v>
      </c>
      <c r="BM71" s="27">
        <v>0.32</v>
      </c>
      <c r="BN71" s="27">
        <v>0</v>
      </c>
      <c r="BO71" s="27">
        <v>0</v>
      </c>
      <c r="BP71" s="27">
        <v>0</v>
      </c>
      <c r="BQ71" s="27">
        <v>7.0000000000000007E-2</v>
      </c>
      <c r="BR71" s="27">
        <v>0.11</v>
      </c>
      <c r="BS71" s="27">
        <v>1.26</v>
      </c>
      <c r="BT71" s="27">
        <v>0.01</v>
      </c>
      <c r="BU71" s="27">
        <v>0</v>
      </c>
      <c r="BV71" s="27">
        <v>0.49</v>
      </c>
      <c r="BW71" s="27">
        <v>0.05</v>
      </c>
      <c r="BX71" s="27">
        <v>0</v>
      </c>
      <c r="BY71" s="27">
        <v>0</v>
      </c>
      <c r="BZ71" s="27">
        <v>0</v>
      </c>
      <c r="CA71" s="27">
        <v>0</v>
      </c>
      <c r="CB71" s="27">
        <v>151.30000000000001</v>
      </c>
      <c r="CD71" s="27">
        <v>20.69</v>
      </c>
      <c r="CF71" s="27">
        <v>0</v>
      </c>
      <c r="CG71" s="27">
        <v>0</v>
      </c>
      <c r="CH71" s="27">
        <v>0</v>
      </c>
      <c r="CI71" s="27">
        <v>0</v>
      </c>
      <c r="CJ71" s="27">
        <v>0</v>
      </c>
      <c r="CK71" s="27">
        <v>0</v>
      </c>
      <c r="CL71" s="27">
        <v>0</v>
      </c>
      <c r="CM71" s="27">
        <v>0</v>
      </c>
      <c r="CN71" s="27">
        <v>0</v>
      </c>
      <c r="CO71" s="27">
        <v>0</v>
      </c>
      <c r="CP71" s="27">
        <v>0.45</v>
      </c>
    </row>
    <row r="72" spans="1:94" s="27" customFormat="1">
      <c r="A72" s="27" t="str">
        <f>"64"</f>
        <v>64</v>
      </c>
      <c r="B72" s="28" t="s">
        <v>125</v>
      </c>
      <c r="C72" s="37" t="str">
        <f>"100"</f>
        <v>100</v>
      </c>
      <c r="D72" s="27">
        <v>15.57</v>
      </c>
      <c r="E72" s="27">
        <v>15.61</v>
      </c>
      <c r="F72" s="27">
        <v>19.239999999999998</v>
      </c>
      <c r="G72" s="27">
        <v>0.01</v>
      </c>
      <c r="H72" s="27">
        <v>8.41</v>
      </c>
      <c r="I72" s="27">
        <v>237.83172363636376</v>
      </c>
      <c r="J72" s="27">
        <v>7.19</v>
      </c>
      <c r="K72" s="27">
        <v>0.16</v>
      </c>
      <c r="L72" s="27">
        <v>0</v>
      </c>
      <c r="M72" s="27">
        <v>0</v>
      </c>
      <c r="N72" s="27">
        <v>0.53</v>
      </c>
      <c r="O72" s="27">
        <v>0.01</v>
      </c>
      <c r="P72" s="27">
        <v>0.16</v>
      </c>
      <c r="Q72" s="27">
        <v>0</v>
      </c>
      <c r="R72" s="27">
        <v>0</v>
      </c>
      <c r="S72" s="27">
        <v>0.02</v>
      </c>
      <c r="T72" s="27">
        <v>0.86</v>
      </c>
      <c r="U72" s="27">
        <v>62.44</v>
      </c>
      <c r="V72" s="27">
        <v>160.61000000000001</v>
      </c>
      <c r="W72" s="27">
        <v>15.3</v>
      </c>
      <c r="X72" s="27">
        <v>15.79</v>
      </c>
      <c r="Y72" s="27">
        <v>128.05000000000001</v>
      </c>
      <c r="Z72" s="27">
        <v>1.25</v>
      </c>
      <c r="AA72" s="27">
        <v>53.35</v>
      </c>
      <c r="AB72" s="27">
        <v>722.47</v>
      </c>
      <c r="AC72" s="27">
        <v>239.71</v>
      </c>
      <c r="AD72" s="27">
        <v>0.53</v>
      </c>
      <c r="AE72" s="27">
        <v>0.05</v>
      </c>
      <c r="AF72" s="27">
        <v>0.11</v>
      </c>
      <c r="AG72" s="27">
        <v>5.33</v>
      </c>
      <c r="AH72" s="27">
        <v>10.78</v>
      </c>
      <c r="AI72" s="27">
        <v>0.76</v>
      </c>
      <c r="AJ72" s="27">
        <v>0</v>
      </c>
      <c r="AK72" s="27">
        <v>5.81</v>
      </c>
      <c r="AL72" s="27">
        <v>5.2</v>
      </c>
      <c r="AM72" s="27">
        <v>8.1999999999999993</v>
      </c>
      <c r="AN72" s="27">
        <v>5.67</v>
      </c>
      <c r="AO72" s="27">
        <v>1.78</v>
      </c>
      <c r="AP72" s="27">
        <v>5.4</v>
      </c>
      <c r="AQ72" s="27">
        <v>3.49</v>
      </c>
      <c r="AR72" s="27">
        <v>4.99</v>
      </c>
      <c r="AS72" s="27">
        <v>5.74</v>
      </c>
      <c r="AT72" s="27">
        <v>4.58</v>
      </c>
      <c r="AU72" s="27">
        <v>13.13</v>
      </c>
      <c r="AV72" s="27">
        <v>3.35</v>
      </c>
      <c r="AW72" s="27">
        <v>3.62</v>
      </c>
      <c r="AX72" s="27">
        <v>25.77</v>
      </c>
      <c r="AY72" s="27">
        <v>0</v>
      </c>
      <c r="AZ72" s="27">
        <v>5.33</v>
      </c>
      <c r="BA72" s="27">
        <v>5.95</v>
      </c>
      <c r="BB72" s="27">
        <v>4.0999999999999996</v>
      </c>
      <c r="BC72" s="27">
        <v>1.5</v>
      </c>
      <c r="BD72" s="27">
        <v>0.17</v>
      </c>
      <c r="BE72" s="27">
        <v>0.08</v>
      </c>
      <c r="BF72" s="27">
        <v>0.04</v>
      </c>
      <c r="BG72" s="27">
        <v>0.1</v>
      </c>
      <c r="BH72" s="27">
        <v>0.11</v>
      </c>
      <c r="BI72" s="27">
        <v>0.51</v>
      </c>
      <c r="BJ72" s="27">
        <v>0</v>
      </c>
      <c r="BK72" s="27">
        <v>1.41</v>
      </c>
      <c r="BL72" s="27">
        <v>0</v>
      </c>
      <c r="BM72" s="27">
        <v>0.44</v>
      </c>
      <c r="BN72" s="27">
        <v>0</v>
      </c>
      <c r="BO72" s="27">
        <v>0</v>
      </c>
      <c r="BP72" s="27">
        <v>0</v>
      </c>
      <c r="BQ72" s="27">
        <v>0.1</v>
      </c>
      <c r="BR72" s="27">
        <v>0.15</v>
      </c>
      <c r="BS72" s="27">
        <v>1.1499999999999999</v>
      </c>
      <c r="BT72" s="27">
        <v>0</v>
      </c>
      <c r="BU72" s="27">
        <v>0</v>
      </c>
      <c r="BV72" s="27">
        <v>7.0000000000000007E-2</v>
      </c>
      <c r="BW72" s="27">
        <v>0</v>
      </c>
      <c r="BX72" s="27">
        <v>0</v>
      </c>
      <c r="BY72" s="27">
        <v>0</v>
      </c>
      <c r="BZ72" s="27">
        <v>0</v>
      </c>
      <c r="CA72" s="27">
        <v>0</v>
      </c>
      <c r="CB72" s="27">
        <v>79.89</v>
      </c>
      <c r="CD72" s="27">
        <v>173.76</v>
      </c>
      <c r="CF72" s="27">
        <v>0</v>
      </c>
      <c r="CG72" s="27">
        <v>0</v>
      </c>
      <c r="CH72" s="27">
        <v>0</v>
      </c>
      <c r="CI72" s="27">
        <v>0</v>
      </c>
      <c r="CJ72" s="27">
        <v>0</v>
      </c>
      <c r="CK72" s="27">
        <v>0</v>
      </c>
      <c r="CL72" s="27">
        <v>0</v>
      </c>
      <c r="CM72" s="27">
        <v>0</v>
      </c>
      <c r="CN72" s="27">
        <v>0</v>
      </c>
      <c r="CO72" s="27">
        <v>0</v>
      </c>
      <c r="CP72" s="27">
        <v>0</v>
      </c>
    </row>
    <row r="73" spans="1:94" s="27" customFormat="1">
      <c r="A73" s="27" t="str">
        <f>"3/10"</f>
        <v>3/10</v>
      </c>
      <c r="B73" s="28" t="s">
        <v>126</v>
      </c>
      <c r="C73" s="37" t="str">
        <f>"200"</f>
        <v>200</v>
      </c>
      <c r="D73" s="27">
        <v>0.35</v>
      </c>
      <c r="E73" s="27">
        <v>0</v>
      </c>
      <c r="F73" s="27">
        <v>0.35</v>
      </c>
      <c r="G73" s="27">
        <v>0.35</v>
      </c>
      <c r="H73" s="27">
        <v>19.940000000000001</v>
      </c>
      <c r="I73" s="27">
        <v>79.958719999999985</v>
      </c>
      <c r="J73" s="27">
        <v>0.09</v>
      </c>
      <c r="K73" s="27">
        <v>0</v>
      </c>
      <c r="L73" s="27">
        <v>0</v>
      </c>
      <c r="M73" s="27">
        <v>0</v>
      </c>
      <c r="N73" s="27">
        <v>17.72</v>
      </c>
      <c r="O73" s="27">
        <v>0.68</v>
      </c>
      <c r="P73" s="27">
        <v>1.54</v>
      </c>
      <c r="Q73" s="27">
        <v>0</v>
      </c>
      <c r="R73" s="27">
        <v>0</v>
      </c>
      <c r="S73" s="27">
        <v>0.72</v>
      </c>
      <c r="T73" s="27">
        <v>0.46</v>
      </c>
      <c r="U73" s="27">
        <v>23.27</v>
      </c>
      <c r="V73" s="27">
        <v>248</v>
      </c>
      <c r="W73" s="27">
        <v>14.26</v>
      </c>
      <c r="X73" s="27">
        <v>7.7</v>
      </c>
      <c r="Y73" s="27">
        <v>9.2100000000000009</v>
      </c>
      <c r="Z73" s="27">
        <v>1.95</v>
      </c>
      <c r="AA73" s="27">
        <v>0</v>
      </c>
      <c r="AB73" s="27">
        <v>24.3</v>
      </c>
      <c r="AC73" s="27">
        <v>4.5</v>
      </c>
      <c r="AD73" s="27">
        <v>0.18</v>
      </c>
      <c r="AE73" s="27">
        <v>0.02</v>
      </c>
      <c r="AF73" s="27">
        <v>0.02</v>
      </c>
      <c r="AG73" s="27">
        <v>0.23</v>
      </c>
      <c r="AH73" s="27">
        <v>0.36</v>
      </c>
      <c r="AI73" s="27">
        <v>3.6</v>
      </c>
      <c r="AJ73" s="27">
        <v>0</v>
      </c>
      <c r="AK73" s="27">
        <v>0</v>
      </c>
      <c r="AL73" s="27">
        <v>0</v>
      </c>
      <c r="AM73" s="27">
        <v>16.760000000000002</v>
      </c>
      <c r="AN73" s="27">
        <v>15.88</v>
      </c>
      <c r="AO73" s="27">
        <v>2.65</v>
      </c>
      <c r="AP73" s="27">
        <v>9.6999999999999993</v>
      </c>
      <c r="AQ73" s="27">
        <v>2.65</v>
      </c>
      <c r="AR73" s="27">
        <v>7.94</v>
      </c>
      <c r="AS73" s="27">
        <v>14.99</v>
      </c>
      <c r="AT73" s="27">
        <v>8.82</v>
      </c>
      <c r="AU73" s="27">
        <v>68.8</v>
      </c>
      <c r="AV73" s="27">
        <v>6.17</v>
      </c>
      <c r="AW73" s="27">
        <v>12.35</v>
      </c>
      <c r="AX73" s="27">
        <v>37.04</v>
      </c>
      <c r="AY73" s="27">
        <v>0</v>
      </c>
      <c r="AZ73" s="27">
        <v>11.47</v>
      </c>
      <c r="BA73" s="27">
        <v>14.11</v>
      </c>
      <c r="BB73" s="27">
        <v>5.29</v>
      </c>
      <c r="BC73" s="27">
        <v>4.41</v>
      </c>
      <c r="BD73" s="27">
        <v>0</v>
      </c>
      <c r="BE73" s="27">
        <v>0</v>
      </c>
      <c r="BF73" s="27">
        <v>0</v>
      </c>
      <c r="BG73" s="27">
        <v>0</v>
      </c>
      <c r="BH73" s="27">
        <v>0</v>
      </c>
      <c r="BI73" s="27">
        <v>0</v>
      </c>
      <c r="BJ73" s="27">
        <v>0</v>
      </c>
      <c r="BK73" s="27">
        <v>0</v>
      </c>
      <c r="BL73" s="27">
        <v>0</v>
      </c>
      <c r="BM73" s="27">
        <v>0</v>
      </c>
      <c r="BN73" s="27">
        <v>0</v>
      </c>
      <c r="BO73" s="27">
        <v>0</v>
      </c>
      <c r="BP73" s="27">
        <v>0</v>
      </c>
      <c r="BQ73" s="27">
        <v>0</v>
      </c>
      <c r="BR73" s="27">
        <v>0</v>
      </c>
      <c r="BS73" s="27">
        <v>0</v>
      </c>
      <c r="BT73" s="27">
        <v>0</v>
      </c>
      <c r="BU73" s="27">
        <v>0</v>
      </c>
      <c r="BV73" s="27">
        <v>0</v>
      </c>
      <c r="BW73" s="27">
        <v>0</v>
      </c>
      <c r="BX73" s="27">
        <v>0</v>
      </c>
      <c r="BY73" s="27">
        <v>0</v>
      </c>
      <c r="BZ73" s="27">
        <v>0</v>
      </c>
      <c r="CA73" s="27">
        <v>0</v>
      </c>
      <c r="CB73" s="27">
        <v>287.68</v>
      </c>
      <c r="CD73" s="27">
        <v>4.05</v>
      </c>
      <c r="CF73" s="27">
        <v>0</v>
      </c>
      <c r="CG73" s="27">
        <v>0</v>
      </c>
      <c r="CH73" s="27">
        <v>0</v>
      </c>
      <c r="CI73" s="27">
        <v>0</v>
      </c>
      <c r="CJ73" s="27">
        <v>0</v>
      </c>
      <c r="CK73" s="27">
        <v>0</v>
      </c>
      <c r="CL73" s="27">
        <v>0</v>
      </c>
      <c r="CM73" s="27">
        <v>0</v>
      </c>
      <c r="CN73" s="27">
        <v>0</v>
      </c>
      <c r="CO73" s="27">
        <v>10</v>
      </c>
      <c r="CP73" s="27">
        <v>0</v>
      </c>
    </row>
    <row r="74" spans="1:94" s="27" customFormat="1">
      <c r="A74" s="27" t="str">
        <f>"-"</f>
        <v>-</v>
      </c>
      <c r="B74" s="28" t="s">
        <v>94</v>
      </c>
      <c r="C74" s="37" t="str">
        <f>"31"</f>
        <v>31</v>
      </c>
      <c r="D74" s="27">
        <v>2.0499999999999998</v>
      </c>
      <c r="E74" s="27">
        <v>0</v>
      </c>
      <c r="F74" s="27">
        <v>0.2</v>
      </c>
      <c r="G74" s="27">
        <v>0.2</v>
      </c>
      <c r="H74" s="27">
        <v>14.54</v>
      </c>
      <c r="I74" s="27">
        <v>69.409309999999991</v>
      </c>
      <c r="J74" s="27">
        <v>0</v>
      </c>
      <c r="K74" s="27">
        <v>0</v>
      </c>
      <c r="L74" s="27">
        <v>0</v>
      </c>
      <c r="M74" s="27">
        <v>0</v>
      </c>
      <c r="N74" s="27">
        <v>0.34</v>
      </c>
      <c r="O74" s="27">
        <v>14.14</v>
      </c>
      <c r="P74" s="27">
        <v>0.06</v>
      </c>
      <c r="Q74" s="27">
        <v>0</v>
      </c>
      <c r="R74" s="27">
        <v>0</v>
      </c>
      <c r="S74" s="27">
        <v>0</v>
      </c>
      <c r="T74" s="27">
        <v>0.56000000000000005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157.77000000000001</v>
      </c>
      <c r="AN74" s="27">
        <v>52.32</v>
      </c>
      <c r="AO74" s="27">
        <v>31.02</v>
      </c>
      <c r="AP74" s="27">
        <v>62.03</v>
      </c>
      <c r="AQ74" s="27">
        <v>23.46</v>
      </c>
      <c r="AR74" s="27">
        <v>112.2</v>
      </c>
      <c r="AS74" s="27">
        <v>69.58</v>
      </c>
      <c r="AT74" s="27">
        <v>97.09</v>
      </c>
      <c r="AU74" s="27">
        <v>80.099999999999994</v>
      </c>
      <c r="AV74" s="27">
        <v>42.07</v>
      </c>
      <c r="AW74" s="27">
        <v>74.44</v>
      </c>
      <c r="AX74" s="27">
        <v>622.47</v>
      </c>
      <c r="AY74" s="27">
        <v>0</v>
      </c>
      <c r="AZ74" s="27">
        <v>202.81</v>
      </c>
      <c r="BA74" s="27">
        <v>88.19</v>
      </c>
      <c r="BB74" s="27">
        <v>58.52</v>
      </c>
      <c r="BC74" s="27">
        <v>46.39</v>
      </c>
      <c r="BD74" s="27">
        <v>0</v>
      </c>
      <c r="BE74" s="27">
        <v>0</v>
      </c>
      <c r="BF74" s="27">
        <v>0</v>
      </c>
      <c r="BG74" s="27">
        <v>0</v>
      </c>
      <c r="BH74" s="27">
        <v>0</v>
      </c>
      <c r="BI74" s="27">
        <v>0</v>
      </c>
      <c r="BJ74" s="27">
        <v>0</v>
      </c>
      <c r="BK74" s="27">
        <v>0.02</v>
      </c>
      <c r="BL74" s="27">
        <v>0</v>
      </c>
      <c r="BM74" s="27">
        <v>0</v>
      </c>
      <c r="BN74" s="27">
        <v>0</v>
      </c>
      <c r="BO74" s="27">
        <v>0</v>
      </c>
      <c r="BP74" s="27">
        <v>0</v>
      </c>
      <c r="BQ74" s="27">
        <v>0</v>
      </c>
      <c r="BR74" s="27">
        <v>0</v>
      </c>
      <c r="BS74" s="27">
        <v>0.02</v>
      </c>
      <c r="BT74" s="27">
        <v>0</v>
      </c>
      <c r="BU74" s="27">
        <v>0</v>
      </c>
      <c r="BV74" s="27">
        <v>0.09</v>
      </c>
      <c r="BW74" s="27">
        <v>0</v>
      </c>
      <c r="BX74" s="27">
        <v>0</v>
      </c>
      <c r="BY74" s="27">
        <v>0</v>
      </c>
      <c r="BZ74" s="27">
        <v>0</v>
      </c>
      <c r="CA74" s="27">
        <v>0</v>
      </c>
      <c r="CB74" s="27">
        <v>12.12</v>
      </c>
      <c r="CD74" s="27">
        <v>0</v>
      </c>
      <c r="CF74" s="27">
        <v>0</v>
      </c>
      <c r="CG74" s="27">
        <v>0</v>
      </c>
      <c r="CH74" s="27">
        <v>0</v>
      </c>
      <c r="CI74" s="27">
        <v>0</v>
      </c>
      <c r="CJ74" s="27">
        <v>0</v>
      </c>
      <c r="CK74" s="27">
        <v>0</v>
      </c>
      <c r="CL74" s="27">
        <v>0</v>
      </c>
      <c r="CM74" s="27">
        <v>0</v>
      </c>
      <c r="CN74" s="27">
        <v>0</v>
      </c>
      <c r="CO74" s="27">
        <v>0</v>
      </c>
      <c r="CP74" s="27">
        <v>0</v>
      </c>
    </row>
    <row r="75" spans="1:94" s="25" customFormat="1" ht="47.25">
      <c r="A75" s="25" t="str">
        <f>"8/1"</f>
        <v>8/1</v>
      </c>
      <c r="B75" s="26" t="s">
        <v>127</v>
      </c>
      <c r="C75" s="38" t="str">
        <f>"100"</f>
        <v>100</v>
      </c>
      <c r="D75" s="25">
        <v>1.32</v>
      </c>
      <c r="E75" s="25">
        <v>0</v>
      </c>
      <c r="F75" s="25">
        <v>5.97</v>
      </c>
      <c r="G75" s="25">
        <v>5.97</v>
      </c>
      <c r="H75" s="25">
        <v>5.1100000000000003</v>
      </c>
      <c r="I75" s="25">
        <v>76.338275999999993</v>
      </c>
      <c r="J75" s="25">
        <v>0.75</v>
      </c>
      <c r="K75" s="25">
        <v>3.9</v>
      </c>
      <c r="L75" s="25">
        <v>0</v>
      </c>
      <c r="M75" s="25">
        <v>0</v>
      </c>
      <c r="N75" s="25">
        <v>3.5</v>
      </c>
      <c r="O75" s="25">
        <v>0.09</v>
      </c>
      <c r="P75" s="25">
        <v>1.51</v>
      </c>
      <c r="Q75" s="25">
        <v>0</v>
      </c>
      <c r="R75" s="25">
        <v>0</v>
      </c>
      <c r="S75" s="25">
        <v>0.21</v>
      </c>
      <c r="T75" s="25">
        <v>1.07</v>
      </c>
      <c r="U75" s="25">
        <v>199.99</v>
      </c>
      <c r="V75" s="25">
        <v>223.43</v>
      </c>
      <c r="W75" s="25">
        <v>37.69</v>
      </c>
      <c r="X75" s="25">
        <v>14.18</v>
      </c>
      <c r="Y75" s="25">
        <v>32.71</v>
      </c>
      <c r="Z75" s="25">
        <v>0.56999999999999995</v>
      </c>
      <c r="AA75" s="25">
        <v>0</v>
      </c>
      <c r="AB75" s="25">
        <v>31.75</v>
      </c>
      <c r="AC75" s="25">
        <v>5.2</v>
      </c>
      <c r="AD75" s="25">
        <v>2.73</v>
      </c>
      <c r="AE75" s="25">
        <v>0.03</v>
      </c>
      <c r="AF75" s="25">
        <v>0.04</v>
      </c>
      <c r="AG75" s="25">
        <v>0.48</v>
      </c>
      <c r="AH75" s="25">
        <v>0.64</v>
      </c>
      <c r="AI75" s="25">
        <v>29.79</v>
      </c>
      <c r="AJ75" s="25">
        <v>0</v>
      </c>
      <c r="AK75" s="25">
        <v>0</v>
      </c>
      <c r="AL75" s="25">
        <v>0</v>
      </c>
      <c r="AM75" s="25">
        <v>47.63</v>
      </c>
      <c r="AN75" s="25">
        <v>44.53</v>
      </c>
      <c r="AO75" s="25">
        <v>14.94</v>
      </c>
      <c r="AP75" s="25">
        <v>33.46</v>
      </c>
      <c r="AQ75" s="25">
        <v>7.55</v>
      </c>
      <c r="AR75" s="25">
        <v>38.590000000000003</v>
      </c>
      <c r="AS75" s="25">
        <v>50.41</v>
      </c>
      <c r="AT75" s="25">
        <v>64.97</v>
      </c>
      <c r="AU75" s="25">
        <v>118.8</v>
      </c>
      <c r="AV75" s="25">
        <v>19.8</v>
      </c>
      <c r="AW75" s="25">
        <v>36.97</v>
      </c>
      <c r="AX75" s="25">
        <v>208.35</v>
      </c>
      <c r="AY75" s="25">
        <v>0</v>
      </c>
      <c r="AZ75" s="25">
        <v>40.36</v>
      </c>
      <c r="BA75" s="25">
        <v>43.69</v>
      </c>
      <c r="BB75" s="25">
        <v>36.4</v>
      </c>
      <c r="BC75" s="25">
        <v>14.09</v>
      </c>
      <c r="BD75" s="25">
        <v>0</v>
      </c>
      <c r="BE75" s="25">
        <v>0</v>
      </c>
      <c r="BF75" s="25">
        <v>0</v>
      </c>
      <c r="BG75" s="25">
        <v>0</v>
      </c>
      <c r="BH75" s="25">
        <v>0</v>
      </c>
      <c r="BI75" s="25">
        <v>0</v>
      </c>
      <c r="BJ75" s="25">
        <v>0</v>
      </c>
      <c r="BK75" s="25">
        <v>0.36</v>
      </c>
      <c r="BL75" s="25">
        <v>0</v>
      </c>
      <c r="BM75" s="25">
        <v>0.24</v>
      </c>
      <c r="BN75" s="25">
        <v>0.02</v>
      </c>
      <c r="BO75" s="25">
        <v>0.04</v>
      </c>
      <c r="BP75" s="25">
        <v>0</v>
      </c>
      <c r="BQ75" s="25">
        <v>0</v>
      </c>
      <c r="BR75" s="25">
        <v>0</v>
      </c>
      <c r="BS75" s="25">
        <v>1.39</v>
      </c>
      <c r="BT75" s="25">
        <v>0</v>
      </c>
      <c r="BU75" s="25">
        <v>0</v>
      </c>
      <c r="BV75" s="25">
        <v>3.47</v>
      </c>
      <c r="BW75" s="25">
        <v>0</v>
      </c>
      <c r="BX75" s="25">
        <v>0</v>
      </c>
      <c r="BY75" s="25">
        <v>0</v>
      </c>
      <c r="BZ75" s="25">
        <v>0</v>
      </c>
      <c r="CA75" s="25">
        <v>0</v>
      </c>
      <c r="CB75" s="25">
        <v>86.55</v>
      </c>
      <c r="CD75" s="25">
        <v>5.29</v>
      </c>
      <c r="CF75" s="25">
        <v>0</v>
      </c>
      <c r="CG75" s="25">
        <v>0</v>
      </c>
      <c r="CH75" s="25">
        <v>0</v>
      </c>
      <c r="CI75" s="25">
        <v>0</v>
      </c>
      <c r="CJ75" s="25">
        <v>0</v>
      </c>
      <c r="CK75" s="25">
        <v>0</v>
      </c>
      <c r="CL75" s="25">
        <v>0</v>
      </c>
      <c r="CM75" s="25">
        <v>0</v>
      </c>
      <c r="CN75" s="25">
        <v>0</v>
      </c>
      <c r="CO75" s="25">
        <v>0</v>
      </c>
      <c r="CP75" s="25">
        <v>0.5</v>
      </c>
    </row>
    <row r="76" spans="1:94" s="29" customFormat="1">
      <c r="B76" s="30" t="s">
        <v>96</v>
      </c>
      <c r="C76" s="39">
        <v>611</v>
      </c>
      <c r="D76" s="29">
        <v>24.77</v>
      </c>
      <c r="E76" s="29">
        <v>15.65</v>
      </c>
      <c r="F76" s="29">
        <v>30.38</v>
      </c>
      <c r="G76" s="29">
        <v>7.96</v>
      </c>
      <c r="H76" s="29">
        <v>76.61</v>
      </c>
      <c r="I76" s="29">
        <v>634.22</v>
      </c>
      <c r="J76" s="29">
        <v>10.41</v>
      </c>
      <c r="K76" s="29">
        <v>4.16</v>
      </c>
      <c r="L76" s="29">
        <v>0</v>
      </c>
      <c r="M76" s="29">
        <v>0</v>
      </c>
      <c r="N76" s="29">
        <v>22.76</v>
      </c>
      <c r="O76" s="29">
        <v>38.14</v>
      </c>
      <c r="P76" s="29">
        <v>8</v>
      </c>
      <c r="Q76" s="29">
        <v>0</v>
      </c>
      <c r="R76" s="29">
        <v>0</v>
      </c>
      <c r="S76" s="29">
        <v>0.95</v>
      </c>
      <c r="T76" s="29">
        <v>4.21</v>
      </c>
      <c r="U76" s="29">
        <v>460.12</v>
      </c>
      <c r="V76" s="29">
        <v>799.31</v>
      </c>
      <c r="W76" s="29">
        <v>78.459999999999994</v>
      </c>
      <c r="X76" s="29">
        <v>121.55</v>
      </c>
      <c r="Y76" s="29">
        <v>293.75</v>
      </c>
      <c r="Z76" s="29">
        <v>6.65</v>
      </c>
      <c r="AA76" s="29">
        <v>71.349999999999994</v>
      </c>
      <c r="AB76" s="29">
        <v>794.64</v>
      </c>
      <c r="AC76" s="29">
        <v>270.54000000000002</v>
      </c>
      <c r="AD76" s="29">
        <v>3.84</v>
      </c>
      <c r="AE76" s="29">
        <v>0.26</v>
      </c>
      <c r="AF76" s="29">
        <v>0.25</v>
      </c>
      <c r="AG76" s="29">
        <v>7.61</v>
      </c>
      <c r="AH76" s="29">
        <v>14.96</v>
      </c>
      <c r="AI76" s="29">
        <v>34.15</v>
      </c>
      <c r="AJ76" s="29">
        <v>0</v>
      </c>
      <c r="AK76" s="29">
        <v>7.66</v>
      </c>
      <c r="AL76" s="29">
        <v>7</v>
      </c>
      <c r="AM76" s="29">
        <v>555.69000000000005</v>
      </c>
      <c r="AN76" s="29">
        <v>349.44</v>
      </c>
      <c r="AO76" s="29">
        <v>189.42</v>
      </c>
      <c r="AP76" s="29">
        <v>285.54000000000002</v>
      </c>
      <c r="AQ76" s="29">
        <v>116.83</v>
      </c>
      <c r="AR76" s="29">
        <v>421.42</v>
      </c>
      <c r="AS76" s="29">
        <v>392.98</v>
      </c>
      <c r="AT76" s="29">
        <v>660.65</v>
      </c>
      <c r="AU76" s="29">
        <v>759.59</v>
      </c>
      <c r="AV76" s="29">
        <v>202.59</v>
      </c>
      <c r="AW76" s="29">
        <v>439.6</v>
      </c>
      <c r="AX76" s="29">
        <v>1876.62</v>
      </c>
      <c r="AY76" s="29">
        <v>0</v>
      </c>
      <c r="AZ76" s="29">
        <v>478.18</v>
      </c>
      <c r="BA76" s="29">
        <v>416.22</v>
      </c>
      <c r="BB76" s="29">
        <v>292.01</v>
      </c>
      <c r="BC76" s="29">
        <v>209.46</v>
      </c>
      <c r="BD76" s="29">
        <v>0.28999999999999998</v>
      </c>
      <c r="BE76" s="29">
        <v>0.13</v>
      </c>
      <c r="BF76" s="29">
        <v>7.0000000000000007E-2</v>
      </c>
      <c r="BG76" s="29">
        <v>0.16</v>
      </c>
      <c r="BH76" s="29">
        <v>0.19</v>
      </c>
      <c r="BI76" s="29">
        <v>0.86</v>
      </c>
      <c r="BJ76" s="29">
        <v>0</v>
      </c>
      <c r="BK76" s="29">
        <v>3.01</v>
      </c>
      <c r="BL76" s="29">
        <v>0</v>
      </c>
      <c r="BM76" s="29">
        <v>1</v>
      </c>
      <c r="BN76" s="29">
        <v>0.02</v>
      </c>
      <c r="BO76" s="29">
        <v>0.04</v>
      </c>
      <c r="BP76" s="29">
        <v>0</v>
      </c>
      <c r="BQ76" s="29">
        <v>0.17</v>
      </c>
      <c r="BR76" s="29">
        <v>0.26</v>
      </c>
      <c r="BS76" s="29">
        <v>3.82</v>
      </c>
      <c r="BT76" s="29">
        <v>0.01</v>
      </c>
      <c r="BU76" s="29">
        <v>0</v>
      </c>
      <c r="BV76" s="29">
        <v>4.12</v>
      </c>
      <c r="BW76" s="29">
        <v>0.06</v>
      </c>
      <c r="BX76" s="29">
        <v>0</v>
      </c>
      <c r="BY76" s="29">
        <v>0</v>
      </c>
      <c r="BZ76" s="29">
        <v>0</v>
      </c>
      <c r="CA76" s="29">
        <v>0</v>
      </c>
      <c r="CB76" s="29">
        <v>617.54</v>
      </c>
      <c r="CC76" s="29">
        <f>$I$76/$I$77*100</f>
        <v>100</v>
      </c>
      <c r="CD76" s="29">
        <v>203.79</v>
      </c>
      <c r="CF76" s="29">
        <v>0</v>
      </c>
      <c r="CG76" s="29">
        <v>0</v>
      </c>
      <c r="CH76" s="29">
        <v>0</v>
      </c>
      <c r="CI76" s="29">
        <v>0</v>
      </c>
      <c r="CJ76" s="29">
        <v>0</v>
      </c>
      <c r="CK76" s="29">
        <v>0</v>
      </c>
      <c r="CL76" s="29">
        <v>0</v>
      </c>
      <c r="CM76" s="29">
        <v>0</v>
      </c>
      <c r="CN76" s="29">
        <v>0</v>
      </c>
      <c r="CO76" s="29">
        <v>10</v>
      </c>
      <c r="CP76" s="29">
        <v>0.95</v>
      </c>
    </row>
    <row r="77" spans="1:94" s="29" customFormat="1">
      <c r="B77" s="30" t="s">
        <v>97</v>
      </c>
      <c r="C77" s="39"/>
      <c r="D77" s="29">
        <v>24.77</v>
      </c>
      <c r="E77" s="29">
        <v>15.65</v>
      </c>
      <c r="F77" s="29">
        <v>30.38</v>
      </c>
      <c r="G77" s="29">
        <v>7.96</v>
      </c>
      <c r="H77" s="29">
        <v>76.61</v>
      </c>
      <c r="I77" s="29">
        <v>634.22</v>
      </c>
      <c r="J77" s="29">
        <v>10.41</v>
      </c>
      <c r="K77" s="29">
        <v>4.16</v>
      </c>
      <c r="L77" s="29">
        <v>0</v>
      </c>
      <c r="M77" s="29">
        <v>0</v>
      </c>
      <c r="N77" s="29">
        <v>22.76</v>
      </c>
      <c r="O77" s="29">
        <v>38.14</v>
      </c>
      <c r="P77" s="29">
        <v>8</v>
      </c>
      <c r="Q77" s="29">
        <v>0</v>
      </c>
      <c r="R77" s="29">
        <v>0</v>
      </c>
      <c r="S77" s="29">
        <v>0.95</v>
      </c>
      <c r="T77" s="29">
        <v>4.21</v>
      </c>
      <c r="U77" s="29">
        <v>460.12</v>
      </c>
      <c r="V77" s="29">
        <v>799.31</v>
      </c>
      <c r="W77" s="29">
        <v>78.459999999999994</v>
      </c>
      <c r="X77" s="29">
        <v>121.55</v>
      </c>
      <c r="Y77" s="29">
        <v>293.75</v>
      </c>
      <c r="Z77" s="29">
        <v>6.65</v>
      </c>
      <c r="AA77" s="29">
        <v>71.349999999999994</v>
      </c>
      <c r="AB77" s="29">
        <v>794.64</v>
      </c>
      <c r="AC77" s="29">
        <v>270.54000000000002</v>
      </c>
      <c r="AD77" s="29">
        <v>3.84</v>
      </c>
      <c r="AE77" s="29">
        <v>0.26</v>
      </c>
      <c r="AF77" s="29">
        <v>0.25</v>
      </c>
      <c r="AG77" s="29">
        <v>7.61</v>
      </c>
      <c r="AH77" s="29">
        <v>14.96</v>
      </c>
      <c r="AI77" s="29">
        <v>34.15</v>
      </c>
      <c r="AJ77" s="29">
        <v>0</v>
      </c>
      <c r="AK77" s="29">
        <v>7.66</v>
      </c>
      <c r="AL77" s="29">
        <v>7</v>
      </c>
      <c r="AM77" s="29">
        <v>555.69000000000005</v>
      </c>
      <c r="AN77" s="29">
        <v>349.44</v>
      </c>
      <c r="AO77" s="29">
        <v>189.42</v>
      </c>
      <c r="AP77" s="29">
        <v>285.54000000000002</v>
      </c>
      <c r="AQ77" s="29">
        <v>116.83</v>
      </c>
      <c r="AR77" s="29">
        <v>421.42</v>
      </c>
      <c r="AS77" s="29">
        <v>392.98</v>
      </c>
      <c r="AT77" s="29">
        <v>660.65</v>
      </c>
      <c r="AU77" s="29">
        <v>759.59</v>
      </c>
      <c r="AV77" s="29">
        <v>202.59</v>
      </c>
      <c r="AW77" s="29">
        <v>439.6</v>
      </c>
      <c r="AX77" s="29">
        <v>1876.62</v>
      </c>
      <c r="AY77" s="29">
        <v>0</v>
      </c>
      <c r="AZ77" s="29">
        <v>478.18</v>
      </c>
      <c r="BA77" s="29">
        <v>416.22</v>
      </c>
      <c r="BB77" s="29">
        <v>292.01</v>
      </c>
      <c r="BC77" s="29">
        <v>209.46</v>
      </c>
      <c r="BD77" s="29">
        <v>0.28999999999999998</v>
      </c>
      <c r="BE77" s="29">
        <v>0.13</v>
      </c>
      <c r="BF77" s="29">
        <v>7.0000000000000007E-2</v>
      </c>
      <c r="BG77" s="29">
        <v>0.16</v>
      </c>
      <c r="BH77" s="29">
        <v>0.19</v>
      </c>
      <c r="BI77" s="29">
        <v>0.86</v>
      </c>
      <c r="BJ77" s="29">
        <v>0</v>
      </c>
      <c r="BK77" s="29">
        <v>3.01</v>
      </c>
      <c r="BL77" s="29">
        <v>0</v>
      </c>
      <c r="BM77" s="29">
        <v>1</v>
      </c>
      <c r="BN77" s="29">
        <v>0.02</v>
      </c>
      <c r="BO77" s="29">
        <v>0.04</v>
      </c>
      <c r="BP77" s="29">
        <v>0</v>
      </c>
      <c r="BQ77" s="29">
        <v>0.17</v>
      </c>
      <c r="BR77" s="29">
        <v>0.26</v>
      </c>
      <c r="BS77" s="29">
        <v>3.82</v>
      </c>
      <c r="BT77" s="29">
        <v>0.01</v>
      </c>
      <c r="BU77" s="29">
        <v>0</v>
      </c>
      <c r="BV77" s="29">
        <v>4.12</v>
      </c>
      <c r="BW77" s="29">
        <v>0.06</v>
      </c>
      <c r="BX77" s="29">
        <v>0</v>
      </c>
      <c r="BY77" s="29">
        <v>0</v>
      </c>
      <c r="BZ77" s="29">
        <v>0</v>
      </c>
      <c r="CA77" s="29">
        <v>0</v>
      </c>
      <c r="CB77" s="29">
        <v>617.54</v>
      </c>
      <c r="CD77" s="29">
        <v>203.79</v>
      </c>
      <c r="CF77" s="29">
        <v>0</v>
      </c>
      <c r="CG77" s="29">
        <v>0</v>
      </c>
      <c r="CH77" s="29">
        <v>0</v>
      </c>
      <c r="CI77" s="29">
        <v>0</v>
      </c>
      <c r="CJ77" s="29">
        <v>0</v>
      </c>
      <c r="CK77" s="29">
        <v>0</v>
      </c>
      <c r="CL77" s="29">
        <v>0</v>
      </c>
      <c r="CM77" s="29">
        <v>0</v>
      </c>
      <c r="CN77" s="29">
        <v>0</v>
      </c>
      <c r="CO77" s="29">
        <v>10</v>
      </c>
      <c r="CP77" s="29">
        <v>0.95</v>
      </c>
    </row>
    <row r="78" spans="1:94">
      <c r="B78" s="24" t="s">
        <v>128</v>
      </c>
    </row>
    <row r="79" spans="1:94">
      <c r="B79" s="24" t="s">
        <v>89</v>
      </c>
    </row>
    <row r="80" spans="1:94" s="27" customFormat="1" ht="47.25">
      <c r="A80" s="27" t="str">
        <f>"16/4"</f>
        <v>16/4</v>
      </c>
      <c r="B80" s="28" t="s">
        <v>129</v>
      </c>
      <c r="C80" s="37" t="str">
        <f>"250"</f>
        <v>250</v>
      </c>
      <c r="D80" s="27">
        <v>8.17</v>
      </c>
      <c r="E80" s="27">
        <v>2.94</v>
      </c>
      <c r="F80" s="27">
        <v>7.46</v>
      </c>
      <c r="G80" s="27">
        <v>1.65</v>
      </c>
      <c r="H80" s="27">
        <v>40.68</v>
      </c>
      <c r="I80" s="27">
        <v>260.55579</v>
      </c>
      <c r="J80" s="27">
        <v>4.51</v>
      </c>
      <c r="K80" s="27">
        <v>0.11</v>
      </c>
      <c r="L80" s="27">
        <v>0</v>
      </c>
      <c r="M80" s="27">
        <v>0</v>
      </c>
      <c r="N80" s="27">
        <v>9.65</v>
      </c>
      <c r="O80" s="27">
        <v>29.39</v>
      </c>
      <c r="P80" s="27">
        <v>1.64</v>
      </c>
      <c r="Q80" s="27">
        <v>0</v>
      </c>
      <c r="R80" s="27">
        <v>0</v>
      </c>
      <c r="S80" s="27">
        <v>0.1</v>
      </c>
      <c r="T80" s="27">
        <v>1.95</v>
      </c>
      <c r="U80" s="27">
        <v>297.74</v>
      </c>
      <c r="V80" s="27">
        <v>222.82</v>
      </c>
      <c r="W80" s="27">
        <v>120.69</v>
      </c>
      <c r="X80" s="27">
        <v>48.4</v>
      </c>
      <c r="Y80" s="27">
        <v>181.37</v>
      </c>
      <c r="Z80" s="27">
        <v>1.3</v>
      </c>
      <c r="AA80" s="27">
        <v>24</v>
      </c>
      <c r="AB80" s="27">
        <v>28</v>
      </c>
      <c r="AC80" s="27">
        <v>46</v>
      </c>
      <c r="AD80" s="27">
        <v>0.2</v>
      </c>
      <c r="AE80" s="27">
        <v>0.18</v>
      </c>
      <c r="AF80" s="27">
        <v>0.14000000000000001</v>
      </c>
      <c r="AG80" s="27">
        <v>0.72</v>
      </c>
      <c r="AH80" s="27">
        <v>3.11</v>
      </c>
      <c r="AI80" s="27">
        <v>0.52</v>
      </c>
      <c r="AJ80" s="27">
        <v>0</v>
      </c>
      <c r="AK80" s="27">
        <v>155.19</v>
      </c>
      <c r="AL80" s="27">
        <v>153.27000000000001</v>
      </c>
      <c r="AM80" s="27">
        <v>983.99</v>
      </c>
      <c r="AN80" s="27">
        <v>346.16</v>
      </c>
      <c r="AO80" s="27">
        <v>209.48</v>
      </c>
      <c r="AP80" s="27">
        <v>312.41000000000003</v>
      </c>
      <c r="AQ80" s="27">
        <v>127.04</v>
      </c>
      <c r="AR80" s="27">
        <v>411.81</v>
      </c>
      <c r="AS80" s="27">
        <v>506.94</v>
      </c>
      <c r="AT80" s="27">
        <v>200.97</v>
      </c>
      <c r="AU80" s="27">
        <v>308.18</v>
      </c>
      <c r="AV80" s="27">
        <v>123.85</v>
      </c>
      <c r="AW80" s="27">
        <v>142.13</v>
      </c>
      <c r="AX80" s="27">
        <v>1050.07</v>
      </c>
      <c r="AY80" s="27">
        <v>0</v>
      </c>
      <c r="AZ80" s="27">
        <v>382.96</v>
      </c>
      <c r="BA80" s="27">
        <v>331.54</v>
      </c>
      <c r="BB80" s="27">
        <v>367.63</v>
      </c>
      <c r="BC80" s="27">
        <v>109.51</v>
      </c>
      <c r="BD80" s="27">
        <v>0.12</v>
      </c>
      <c r="BE80" s="27">
        <v>0.05</v>
      </c>
      <c r="BF80" s="27">
        <v>0.03</v>
      </c>
      <c r="BG80" s="27">
        <v>7.0000000000000007E-2</v>
      </c>
      <c r="BH80" s="27">
        <v>0.08</v>
      </c>
      <c r="BI80" s="27">
        <v>0.35</v>
      </c>
      <c r="BJ80" s="27">
        <v>0</v>
      </c>
      <c r="BK80" s="27">
        <v>1.08</v>
      </c>
      <c r="BL80" s="27">
        <v>0</v>
      </c>
      <c r="BM80" s="27">
        <v>0.32</v>
      </c>
      <c r="BN80" s="27">
        <v>0.01</v>
      </c>
      <c r="BO80" s="27">
        <v>0</v>
      </c>
      <c r="BP80" s="27">
        <v>0</v>
      </c>
      <c r="BQ80" s="27">
        <v>7.0000000000000007E-2</v>
      </c>
      <c r="BR80" s="27">
        <v>0.11</v>
      </c>
      <c r="BS80" s="27">
        <v>1.02</v>
      </c>
      <c r="BT80" s="27">
        <v>0</v>
      </c>
      <c r="BU80" s="27">
        <v>0</v>
      </c>
      <c r="BV80" s="27">
        <v>0.96</v>
      </c>
      <c r="BW80" s="27">
        <v>0.02</v>
      </c>
      <c r="BX80" s="27">
        <v>0</v>
      </c>
      <c r="BY80" s="27">
        <v>0</v>
      </c>
      <c r="BZ80" s="27">
        <v>0</v>
      </c>
      <c r="CA80" s="27">
        <v>0</v>
      </c>
      <c r="CB80" s="27">
        <v>206.66</v>
      </c>
      <c r="CD80" s="27">
        <v>28.67</v>
      </c>
      <c r="CF80" s="27">
        <v>0</v>
      </c>
      <c r="CG80" s="27">
        <v>0</v>
      </c>
      <c r="CH80" s="27">
        <v>0</v>
      </c>
      <c r="CI80" s="27">
        <v>0</v>
      </c>
      <c r="CJ80" s="27">
        <v>0</v>
      </c>
      <c r="CK80" s="27">
        <v>0</v>
      </c>
      <c r="CL80" s="27">
        <v>0</v>
      </c>
      <c r="CM80" s="27">
        <v>0</v>
      </c>
      <c r="CN80" s="27">
        <v>0</v>
      </c>
      <c r="CO80" s="27">
        <v>5</v>
      </c>
      <c r="CP80" s="27">
        <v>0.63</v>
      </c>
    </row>
    <row r="81" spans="1:94" s="27" customFormat="1">
      <c r="A81" s="27" t="str">
        <f>"1/13"</f>
        <v>1/13</v>
      </c>
      <c r="B81" s="28" t="s">
        <v>100</v>
      </c>
      <c r="C81" s="37" t="str">
        <f>"65"</f>
        <v>65</v>
      </c>
      <c r="D81" s="27">
        <v>3.92</v>
      </c>
      <c r="E81" s="27">
        <v>0.12</v>
      </c>
      <c r="F81" s="27">
        <v>11.33</v>
      </c>
      <c r="G81" s="27">
        <v>0.45</v>
      </c>
      <c r="H81" s="27">
        <v>23.65</v>
      </c>
      <c r="I81" s="27">
        <v>214.11599999999999</v>
      </c>
      <c r="J81" s="27">
        <v>7.07</v>
      </c>
      <c r="K81" s="27">
        <v>0.33</v>
      </c>
      <c r="L81" s="27">
        <v>0</v>
      </c>
      <c r="M81" s="27">
        <v>0</v>
      </c>
      <c r="N81" s="27">
        <v>0.75</v>
      </c>
      <c r="O81" s="27">
        <v>22.8</v>
      </c>
      <c r="P81" s="27">
        <v>0.1</v>
      </c>
      <c r="Q81" s="27">
        <v>0</v>
      </c>
      <c r="R81" s="27">
        <v>0</v>
      </c>
      <c r="S81" s="27">
        <v>0</v>
      </c>
      <c r="T81" s="27">
        <v>1.1100000000000001</v>
      </c>
      <c r="U81" s="27">
        <v>2.25</v>
      </c>
      <c r="V81" s="27">
        <v>4.5</v>
      </c>
      <c r="W81" s="27">
        <v>3.6</v>
      </c>
      <c r="X81" s="27">
        <v>0</v>
      </c>
      <c r="Y81" s="27">
        <v>4.5</v>
      </c>
      <c r="Z81" s="27">
        <v>0.03</v>
      </c>
      <c r="AA81" s="27">
        <v>60</v>
      </c>
      <c r="AB81" s="27">
        <v>45</v>
      </c>
      <c r="AC81" s="27">
        <v>67.5</v>
      </c>
      <c r="AD81" s="27">
        <v>0.15</v>
      </c>
      <c r="AE81" s="27">
        <v>0</v>
      </c>
      <c r="AF81" s="27">
        <v>0.02</v>
      </c>
      <c r="AG81" s="27">
        <v>0.02</v>
      </c>
      <c r="AH81" s="27">
        <v>0.03</v>
      </c>
      <c r="AI81" s="27">
        <v>0</v>
      </c>
      <c r="AJ81" s="27">
        <v>0</v>
      </c>
      <c r="AK81" s="27">
        <v>189.8</v>
      </c>
      <c r="AL81" s="27">
        <v>197.15</v>
      </c>
      <c r="AM81" s="27">
        <v>303.89999999999998</v>
      </c>
      <c r="AN81" s="27">
        <v>103.75</v>
      </c>
      <c r="AO81" s="27">
        <v>60.05</v>
      </c>
      <c r="AP81" s="27">
        <v>122.05</v>
      </c>
      <c r="AQ81" s="27">
        <v>49.95</v>
      </c>
      <c r="AR81" s="27">
        <v>214.3</v>
      </c>
      <c r="AS81" s="27">
        <v>134.4</v>
      </c>
      <c r="AT81" s="27">
        <v>183.9</v>
      </c>
      <c r="AU81" s="27">
        <v>157.05000000000001</v>
      </c>
      <c r="AV81" s="27">
        <v>83.25</v>
      </c>
      <c r="AW81" s="27">
        <v>141.6</v>
      </c>
      <c r="AX81" s="27">
        <v>1175.3</v>
      </c>
      <c r="AY81" s="27">
        <v>0</v>
      </c>
      <c r="AZ81" s="27">
        <v>383.2</v>
      </c>
      <c r="BA81" s="27">
        <v>171.6</v>
      </c>
      <c r="BB81" s="27">
        <v>114.8</v>
      </c>
      <c r="BC81" s="27">
        <v>87.5</v>
      </c>
      <c r="BD81" s="27">
        <v>0.4</v>
      </c>
      <c r="BE81" s="27">
        <v>0.18</v>
      </c>
      <c r="BF81" s="27">
        <v>0.1</v>
      </c>
      <c r="BG81" s="27">
        <v>0.23</v>
      </c>
      <c r="BH81" s="27">
        <v>0.26</v>
      </c>
      <c r="BI81" s="27">
        <v>1.19</v>
      </c>
      <c r="BJ81" s="27">
        <v>0</v>
      </c>
      <c r="BK81" s="27">
        <v>3.37</v>
      </c>
      <c r="BL81" s="27">
        <v>0</v>
      </c>
      <c r="BM81" s="27">
        <v>1.03</v>
      </c>
      <c r="BN81" s="27">
        <v>0</v>
      </c>
      <c r="BO81" s="27">
        <v>0</v>
      </c>
      <c r="BP81" s="27">
        <v>0</v>
      </c>
      <c r="BQ81" s="27">
        <v>0.23</v>
      </c>
      <c r="BR81" s="27">
        <v>0.35</v>
      </c>
      <c r="BS81" s="27">
        <v>2.75</v>
      </c>
      <c r="BT81" s="27">
        <v>0</v>
      </c>
      <c r="BU81" s="27">
        <v>0</v>
      </c>
      <c r="BV81" s="27">
        <v>0.33</v>
      </c>
      <c r="BW81" s="27">
        <v>0.02</v>
      </c>
      <c r="BX81" s="27">
        <v>0</v>
      </c>
      <c r="BY81" s="27">
        <v>0</v>
      </c>
      <c r="BZ81" s="27">
        <v>0</v>
      </c>
      <c r="CA81" s="27">
        <v>0</v>
      </c>
      <c r="CB81" s="27">
        <v>23.3</v>
      </c>
      <c r="CD81" s="27">
        <v>67.5</v>
      </c>
      <c r="CF81" s="27">
        <v>0</v>
      </c>
      <c r="CG81" s="27">
        <v>0</v>
      </c>
      <c r="CH81" s="27">
        <v>0</v>
      </c>
      <c r="CI81" s="27">
        <v>0</v>
      </c>
      <c r="CJ81" s="27">
        <v>0</v>
      </c>
      <c r="CK81" s="27">
        <v>0</v>
      </c>
      <c r="CL81" s="27">
        <v>0</v>
      </c>
      <c r="CM81" s="27">
        <v>0</v>
      </c>
      <c r="CN81" s="27">
        <v>0</v>
      </c>
      <c r="CO81" s="27">
        <v>0</v>
      </c>
      <c r="CP81" s="27">
        <v>0</v>
      </c>
    </row>
    <row r="82" spans="1:94" s="27" customFormat="1" ht="31.5">
      <c r="A82" s="27" t="str">
        <f>"32/10"</f>
        <v>32/10</v>
      </c>
      <c r="B82" s="28" t="s">
        <v>101</v>
      </c>
      <c r="C82" s="37" t="str">
        <f>"200"</f>
        <v>200</v>
      </c>
      <c r="D82" s="27">
        <v>2.84</v>
      </c>
      <c r="E82" s="27">
        <v>2.84</v>
      </c>
      <c r="F82" s="27">
        <v>3.19</v>
      </c>
      <c r="G82" s="27">
        <v>0</v>
      </c>
      <c r="H82" s="27">
        <v>14.83</v>
      </c>
      <c r="I82" s="27">
        <v>95.887190399999994</v>
      </c>
      <c r="J82" s="27">
        <v>2</v>
      </c>
      <c r="K82" s="27">
        <v>0</v>
      </c>
      <c r="L82" s="27">
        <v>0</v>
      </c>
      <c r="M82" s="27">
        <v>0</v>
      </c>
      <c r="N82" s="27">
        <v>14.39</v>
      </c>
      <c r="O82" s="27">
        <v>0</v>
      </c>
      <c r="P82" s="27">
        <v>0.44</v>
      </c>
      <c r="Q82" s="27">
        <v>0</v>
      </c>
      <c r="R82" s="27">
        <v>0</v>
      </c>
      <c r="S82" s="27">
        <v>0.1</v>
      </c>
      <c r="T82" s="27">
        <v>0.71</v>
      </c>
      <c r="U82" s="27">
        <v>49.6</v>
      </c>
      <c r="V82" s="27">
        <v>144.84</v>
      </c>
      <c r="W82" s="27">
        <v>116.69</v>
      </c>
      <c r="X82" s="27">
        <v>13.3</v>
      </c>
      <c r="Y82" s="27">
        <v>83.7</v>
      </c>
      <c r="Z82" s="27">
        <v>0.13</v>
      </c>
      <c r="AA82" s="27">
        <v>20</v>
      </c>
      <c r="AB82" s="27">
        <v>9</v>
      </c>
      <c r="AC82" s="27">
        <v>22</v>
      </c>
      <c r="AD82" s="27">
        <v>0</v>
      </c>
      <c r="AE82" s="27">
        <v>0.03</v>
      </c>
      <c r="AF82" s="27">
        <v>0.14000000000000001</v>
      </c>
      <c r="AG82" s="27">
        <v>0.09</v>
      </c>
      <c r="AH82" s="27">
        <v>0.8</v>
      </c>
      <c r="AI82" s="27">
        <v>0.52</v>
      </c>
      <c r="AJ82" s="27">
        <v>0</v>
      </c>
      <c r="AK82" s="27">
        <v>159.74</v>
      </c>
      <c r="AL82" s="27">
        <v>157.78</v>
      </c>
      <c r="AM82" s="27">
        <v>270.48</v>
      </c>
      <c r="AN82" s="27">
        <v>217.56</v>
      </c>
      <c r="AO82" s="27">
        <v>72.52</v>
      </c>
      <c r="AP82" s="27">
        <v>127.4</v>
      </c>
      <c r="AQ82" s="27">
        <v>42.14</v>
      </c>
      <c r="AR82" s="27">
        <v>143.08000000000001</v>
      </c>
      <c r="AS82" s="27">
        <v>0</v>
      </c>
      <c r="AT82" s="27">
        <v>0</v>
      </c>
      <c r="AU82" s="27">
        <v>0</v>
      </c>
      <c r="AV82" s="27">
        <v>0</v>
      </c>
      <c r="AW82" s="27">
        <v>0</v>
      </c>
      <c r="AX82" s="27">
        <v>0</v>
      </c>
      <c r="AY82" s="27">
        <v>0</v>
      </c>
      <c r="AZ82" s="27">
        <v>0</v>
      </c>
      <c r="BA82" s="27">
        <v>0</v>
      </c>
      <c r="BB82" s="27">
        <v>180.32</v>
      </c>
      <c r="BC82" s="27">
        <v>25.48</v>
      </c>
      <c r="BD82" s="27">
        <v>0</v>
      </c>
      <c r="BE82" s="27">
        <v>0</v>
      </c>
      <c r="BF82" s="27">
        <v>0</v>
      </c>
      <c r="BG82" s="27">
        <v>0</v>
      </c>
      <c r="BH82" s="27">
        <v>0</v>
      </c>
      <c r="BI82" s="27">
        <v>0</v>
      </c>
      <c r="BJ82" s="27">
        <v>0</v>
      </c>
      <c r="BK82" s="27">
        <v>0</v>
      </c>
      <c r="BL82" s="27">
        <v>0</v>
      </c>
      <c r="BM82" s="27">
        <v>0</v>
      </c>
      <c r="BN82" s="27">
        <v>0</v>
      </c>
      <c r="BO82" s="27">
        <v>0</v>
      </c>
      <c r="BP82" s="27">
        <v>0</v>
      </c>
      <c r="BQ82" s="27">
        <v>0</v>
      </c>
      <c r="BR82" s="27">
        <v>0</v>
      </c>
      <c r="BS82" s="27">
        <v>0</v>
      </c>
      <c r="BT82" s="27">
        <v>0</v>
      </c>
      <c r="BU82" s="27">
        <v>0</v>
      </c>
      <c r="BV82" s="27">
        <v>0</v>
      </c>
      <c r="BW82" s="27">
        <v>0</v>
      </c>
      <c r="BX82" s="27">
        <v>0</v>
      </c>
      <c r="BY82" s="27">
        <v>0</v>
      </c>
      <c r="BZ82" s="27">
        <v>0</v>
      </c>
      <c r="CA82" s="27">
        <v>0</v>
      </c>
      <c r="CB82" s="27">
        <v>198.41</v>
      </c>
      <c r="CD82" s="27">
        <v>21.5</v>
      </c>
      <c r="CF82" s="27">
        <v>0</v>
      </c>
      <c r="CG82" s="27">
        <v>0</v>
      </c>
      <c r="CH82" s="27">
        <v>0</v>
      </c>
      <c r="CI82" s="27">
        <v>0</v>
      </c>
      <c r="CJ82" s="27">
        <v>0</v>
      </c>
      <c r="CK82" s="27">
        <v>0</v>
      </c>
      <c r="CL82" s="27">
        <v>0</v>
      </c>
      <c r="CM82" s="27">
        <v>0</v>
      </c>
      <c r="CN82" s="27">
        <v>0</v>
      </c>
      <c r="CO82" s="27">
        <v>10</v>
      </c>
      <c r="CP82" s="27">
        <v>0</v>
      </c>
    </row>
    <row r="83" spans="1:94" s="25" customFormat="1">
      <c r="A83" s="25" t="str">
        <f>"-"</f>
        <v>-</v>
      </c>
      <c r="B83" s="26" t="s">
        <v>94</v>
      </c>
      <c r="C83" s="38" t="str">
        <f>"50"</f>
        <v>50</v>
      </c>
      <c r="D83" s="25">
        <v>3.31</v>
      </c>
      <c r="E83" s="25">
        <v>0</v>
      </c>
      <c r="F83" s="25">
        <v>0.33</v>
      </c>
      <c r="G83" s="25">
        <v>0.33</v>
      </c>
      <c r="H83" s="25">
        <v>23.45</v>
      </c>
      <c r="I83" s="25">
        <v>111.95049999999999</v>
      </c>
      <c r="J83" s="25">
        <v>0</v>
      </c>
      <c r="K83" s="25">
        <v>0</v>
      </c>
      <c r="L83" s="25">
        <v>0</v>
      </c>
      <c r="M83" s="25">
        <v>0</v>
      </c>
      <c r="N83" s="25">
        <v>0.55000000000000004</v>
      </c>
      <c r="O83" s="25">
        <v>22.8</v>
      </c>
      <c r="P83" s="25">
        <v>0.1</v>
      </c>
      <c r="Q83" s="25">
        <v>0</v>
      </c>
      <c r="R83" s="25">
        <v>0</v>
      </c>
      <c r="S83" s="25">
        <v>0</v>
      </c>
      <c r="T83" s="25">
        <v>0.9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254.48</v>
      </c>
      <c r="AN83" s="25">
        <v>84.39</v>
      </c>
      <c r="AO83" s="25">
        <v>50.03</v>
      </c>
      <c r="AP83" s="25">
        <v>100.05</v>
      </c>
      <c r="AQ83" s="25">
        <v>37.85</v>
      </c>
      <c r="AR83" s="25">
        <v>180.96</v>
      </c>
      <c r="AS83" s="25">
        <v>112.23</v>
      </c>
      <c r="AT83" s="25">
        <v>156.6</v>
      </c>
      <c r="AU83" s="25">
        <v>129.19999999999999</v>
      </c>
      <c r="AV83" s="25">
        <v>67.86</v>
      </c>
      <c r="AW83" s="25">
        <v>120.06</v>
      </c>
      <c r="AX83" s="25">
        <v>1003.98</v>
      </c>
      <c r="AY83" s="25">
        <v>0</v>
      </c>
      <c r="AZ83" s="25">
        <v>327.12</v>
      </c>
      <c r="BA83" s="25">
        <v>142.25</v>
      </c>
      <c r="BB83" s="25">
        <v>94.4</v>
      </c>
      <c r="BC83" s="25">
        <v>74.819999999999993</v>
      </c>
      <c r="BD83" s="25">
        <v>0</v>
      </c>
      <c r="BE83" s="25">
        <v>0</v>
      </c>
      <c r="BF83" s="25">
        <v>0</v>
      </c>
      <c r="BG83" s="25">
        <v>0</v>
      </c>
      <c r="BH83" s="25">
        <v>0</v>
      </c>
      <c r="BI83" s="25">
        <v>0</v>
      </c>
      <c r="BJ83" s="25">
        <v>0</v>
      </c>
      <c r="BK83" s="25">
        <v>0.04</v>
      </c>
      <c r="BL83" s="25">
        <v>0</v>
      </c>
      <c r="BM83" s="25">
        <v>0</v>
      </c>
      <c r="BN83" s="25">
        <v>0</v>
      </c>
      <c r="BO83" s="25">
        <v>0</v>
      </c>
      <c r="BP83" s="25">
        <v>0</v>
      </c>
      <c r="BQ83" s="25">
        <v>0</v>
      </c>
      <c r="BR83" s="25">
        <v>0</v>
      </c>
      <c r="BS83" s="25">
        <v>0.03</v>
      </c>
      <c r="BT83" s="25">
        <v>0</v>
      </c>
      <c r="BU83" s="25">
        <v>0</v>
      </c>
      <c r="BV83" s="25">
        <v>0.14000000000000001</v>
      </c>
      <c r="BW83" s="25">
        <v>0.01</v>
      </c>
      <c r="BX83" s="25">
        <v>0</v>
      </c>
      <c r="BY83" s="25">
        <v>0</v>
      </c>
      <c r="BZ83" s="25">
        <v>0</v>
      </c>
      <c r="CA83" s="25">
        <v>0</v>
      </c>
      <c r="CB83" s="25">
        <v>19.55</v>
      </c>
      <c r="CD83" s="25">
        <v>0</v>
      </c>
      <c r="CF83" s="25">
        <v>0</v>
      </c>
      <c r="CG83" s="25">
        <v>0</v>
      </c>
      <c r="CH83" s="25">
        <v>0</v>
      </c>
      <c r="CI83" s="25">
        <v>0</v>
      </c>
      <c r="CJ83" s="25">
        <v>0</v>
      </c>
      <c r="CK83" s="25">
        <v>0</v>
      </c>
      <c r="CL83" s="25">
        <v>0</v>
      </c>
      <c r="CM83" s="25">
        <v>0</v>
      </c>
      <c r="CN83" s="25">
        <v>0</v>
      </c>
      <c r="CO83" s="25">
        <v>0</v>
      </c>
      <c r="CP83" s="25">
        <v>0</v>
      </c>
    </row>
    <row r="84" spans="1:94" s="29" customFormat="1">
      <c r="B84" s="30" t="s">
        <v>96</v>
      </c>
      <c r="C84" s="39">
        <v>565</v>
      </c>
      <c r="D84" s="29">
        <v>18.239999999999998</v>
      </c>
      <c r="E84" s="29">
        <v>5.9</v>
      </c>
      <c r="F84" s="29">
        <v>22.3</v>
      </c>
      <c r="G84" s="29">
        <v>2.4300000000000002</v>
      </c>
      <c r="H84" s="29">
        <v>102.61</v>
      </c>
      <c r="I84" s="29">
        <v>682.51</v>
      </c>
      <c r="J84" s="29">
        <v>13.57</v>
      </c>
      <c r="K84" s="29">
        <v>0.44</v>
      </c>
      <c r="L84" s="29">
        <v>0</v>
      </c>
      <c r="M84" s="29">
        <v>0</v>
      </c>
      <c r="N84" s="29">
        <v>25.33</v>
      </c>
      <c r="O84" s="29">
        <v>74.989999999999995</v>
      </c>
      <c r="P84" s="29">
        <v>2.2799999999999998</v>
      </c>
      <c r="Q84" s="29">
        <v>0</v>
      </c>
      <c r="R84" s="29">
        <v>0</v>
      </c>
      <c r="S84" s="29">
        <v>0.2</v>
      </c>
      <c r="T84" s="29">
        <v>4.67</v>
      </c>
      <c r="U84" s="29">
        <v>349.59</v>
      </c>
      <c r="V84" s="29">
        <v>372.16</v>
      </c>
      <c r="W84" s="29">
        <v>240.98</v>
      </c>
      <c r="X84" s="29">
        <v>61.7</v>
      </c>
      <c r="Y84" s="29">
        <v>269.57</v>
      </c>
      <c r="Z84" s="29">
        <v>1.46</v>
      </c>
      <c r="AA84" s="29">
        <v>104</v>
      </c>
      <c r="AB84" s="29">
        <v>82</v>
      </c>
      <c r="AC84" s="29">
        <v>135.5</v>
      </c>
      <c r="AD84" s="29">
        <v>0.35</v>
      </c>
      <c r="AE84" s="29">
        <v>0.22</v>
      </c>
      <c r="AF84" s="29">
        <v>0.28999999999999998</v>
      </c>
      <c r="AG84" s="29">
        <v>0.82</v>
      </c>
      <c r="AH84" s="29">
        <v>3.94</v>
      </c>
      <c r="AI84" s="29">
        <v>1.04</v>
      </c>
      <c r="AJ84" s="29">
        <v>0</v>
      </c>
      <c r="AK84" s="29">
        <v>504.73</v>
      </c>
      <c r="AL84" s="29">
        <v>508.2</v>
      </c>
      <c r="AM84" s="29">
        <v>1812.85</v>
      </c>
      <c r="AN84" s="29">
        <v>751.86</v>
      </c>
      <c r="AO84" s="29">
        <v>392.07</v>
      </c>
      <c r="AP84" s="29">
        <v>661.91</v>
      </c>
      <c r="AQ84" s="29">
        <v>256.98</v>
      </c>
      <c r="AR84" s="29">
        <v>950.15</v>
      </c>
      <c r="AS84" s="29">
        <v>753.57</v>
      </c>
      <c r="AT84" s="29">
        <v>541.47</v>
      </c>
      <c r="AU84" s="29">
        <v>594.41999999999996</v>
      </c>
      <c r="AV84" s="29">
        <v>274.95999999999998</v>
      </c>
      <c r="AW84" s="29">
        <v>403.79</v>
      </c>
      <c r="AX84" s="29">
        <v>3229.35</v>
      </c>
      <c r="AY84" s="29">
        <v>0</v>
      </c>
      <c r="AZ84" s="29">
        <v>1093.28</v>
      </c>
      <c r="BA84" s="29">
        <v>645.38</v>
      </c>
      <c r="BB84" s="29">
        <v>757.15</v>
      </c>
      <c r="BC84" s="29">
        <v>297.31</v>
      </c>
      <c r="BD84" s="29">
        <v>0.52</v>
      </c>
      <c r="BE84" s="29">
        <v>0.24</v>
      </c>
      <c r="BF84" s="29">
        <v>0.13</v>
      </c>
      <c r="BG84" s="29">
        <v>0.28999999999999998</v>
      </c>
      <c r="BH84" s="29">
        <v>0.33</v>
      </c>
      <c r="BI84" s="29">
        <v>1.54</v>
      </c>
      <c r="BJ84" s="29">
        <v>0</v>
      </c>
      <c r="BK84" s="29">
        <v>4.4800000000000004</v>
      </c>
      <c r="BL84" s="29">
        <v>0</v>
      </c>
      <c r="BM84" s="29">
        <v>1.35</v>
      </c>
      <c r="BN84" s="29">
        <v>0.01</v>
      </c>
      <c r="BO84" s="29">
        <v>0</v>
      </c>
      <c r="BP84" s="29">
        <v>0</v>
      </c>
      <c r="BQ84" s="29">
        <v>0.3</v>
      </c>
      <c r="BR84" s="29">
        <v>0.46</v>
      </c>
      <c r="BS84" s="29">
        <v>3.8</v>
      </c>
      <c r="BT84" s="29">
        <v>0</v>
      </c>
      <c r="BU84" s="29">
        <v>0</v>
      </c>
      <c r="BV84" s="29">
        <v>1.43</v>
      </c>
      <c r="BW84" s="29">
        <v>0.04</v>
      </c>
      <c r="BX84" s="29">
        <v>0</v>
      </c>
      <c r="BY84" s="29">
        <v>0</v>
      </c>
      <c r="BZ84" s="29">
        <v>0</v>
      </c>
      <c r="CA84" s="29">
        <v>0</v>
      </c>
      <c r="CB84" s="29">
        <v>447.92</v>
      </c>
      <c r="CC84" s="29">
        <f>$I$84/$I$85*100</f>
        <v>100</v>
      </c>
      <c r="CD84" s="29">
        <v>117.67</v>
      </c>
      <c r="CF84" s="29">
        <v>0</v>
      </c>
      <c r="CG84" s="29">
        <v>0</v>
      </c>
      <c r="CH84" s="29">
        <v>0</v>
      </c>
      <c r="CI84" s="29">
        <v>0</v>
      </c>
      <c r="CJ84" s="29">
        <v>0</v>
      </c>
      <c r="CK84" s="29">
        <v>0</v>
      </c>
      <c r="CL84" s="29">
        <v>0</v>
      </c>
      <c r="CM84" s="29">
        <v>0</v>
      </c>
      <c r="CN84" s="29">
        <v>0</v>
      </c>
      <c r="CO84" s="29">
        <v>15</v>
      </c>
      <c r="CP84" s="29">
        <v>0.63</v>
      </c>
    </row>
    <row r="85" spans="1:94" s="29" customFormat="1">
      <c r="B85" s="30" t="s">
        <v>97</v>
      </c>
      <c r="C85" s="39"/>
      <c r="D85" s="29">
        <v>18.239999999999998</v>
      </c>
      <c r="E85" s="29">
        <v>5.9</v>
      </c>
      <c r="F85" s="29">
        <v>22.3</v>
      </c>
      <c r="G85" s="29">
        <v>2.4300000000000002</v>
      </c>
      <c r="H85" s="29">
        <v>102.61</v>
      </c>
      <c r="I85" s="29">
        <v>682.51</v>
      </c>
      <c r="J85" s="29">
        <v>13.57</v>
      </c>
      <c r="K85" s="29">
        <v>0.44</v>
      </c>
      <c r="L85" s="29">
        <v>0</v>
      </c>
      <c r="M85" s="29">
        <v>0</v>
      </c>
      <c r="N85" s="29">
        <v>25.33</v>
      </c>
      <c r="O85" s="29">
        <v>74.989999999999995</v>
      </c>
      <c r="P85" s="29">
        <v>2.2799999999999998</v>
      </c>
      <c r="Q85" s="29">
        <v>0</v>
      </c>
      <c r="R85" s="29">
        <v>0</v>
      </c>
      <c r="S85" s="29">
        <v>0.2</v>
      </c>
      <c r="T85" s="29">
        <v>4.67</v>
      </c>
      <c r="U85" s="29">
        <v>349.59</v>
      </c>
      <c r="V85" s="29">
        <v>372.16</v>
      </c>
      <c r="W85" s="29">
        <v>240.98</v>
      </c>
      <c r="X85" s="29">
        <v>61.7</v>
      </c>
      <c r="Y85" s="29">
        <v>269.57</v>
      </c>
      <c r="Z85" s="29">
        <v>1.46</v>
      </c>
      <c r="AA85" s="29">
        <v>104</v>
      </c>
      <c r="AB85" s="29">
        <v>82</v>
      </c>
      <c r="AC85" s="29">
        <v>135.5</v>
      </c>
      <c r="AD85" s="29">
        <v>0.35</v>
      </c>
      <c r="AE85" s="29">
        <v>0.22</v>
      </c>
      <c r="AF85" s="29">
        <v>0.28999999999999998</v>
      </c>
      <c r="AG85" s="29">
        <v>0.82</v>
      </c>
      <c r="AH85" s="29">
        <v>3.94</v>
      </c>
      <c r="AI85" s="29">
        <v>1.04</v>
      </c>
      <c r="AJ85" s="29">
        <v>0</v>
      </c>
      <c r="AK85" s="29">
        <v>504.73</v>
      </c>
      <c r="AL85" s="29">
        <v>508.2</v>
      </c>
      <c r="AM85" s="29">
        <v>1812.85</v>
      </c>
      <c r="AN85" s="29">
        <v>751.86</v>
      </c>
      <c r="AO85" s="29">
        <v>392.07</v>
      </c>
      <c r="AP85" s="29">
        <v>661.91</v>
      </c>
      <c r="AQ85" s="29">
        <v>256.98</v>
      </c>
      <c r="AR85" s="29">
        <v>950.15</v>
      </c>
      <c r="AS85" s="29">
        <v>753.57</v>
      </c>
      <c r="AT85" s="29">
        <v>541.47</v>
      </c>
      <c r="AU85" s="29">
        <v>594.41999999999996</v>
      </c>
      <c r="AV85" s="29">
        <v>274.95999999999998</v>
      </c>
      <c r="AW85" s="29">
        <v>403.79</v>
      </c>
      <c r="AX85" s="29">
        <v>3229.35</v>
      </c>
      <c r="AY85" s="29">
        <v>0</v>
      </c>
      <c r="AZ85" s="29">
        <v>1093.28</v>
      </c>
      <c r="BA85" s="29">
        <v>645.38</v>
      </c>
      <c r="BB85" s="29">
        <v>757.15</v>
      </c>
      <c r="BC85" s="29">
        <v>297.31</v>
      </c>
      <c r="BD85" s="29">
        <v>0.52</v>
      </c>
      <c r="BE85" s="29">
        <v>0.24</v>
      </c>
      <c r="BF85" s="29">
        <v>0.13</v>
      </c>
      <c r="BG85" s="29">
        <v>0.28999999999999998</v>
      </c>
      <c r="BH85" s="29">
        <v>0.33</v>
      </c>
      <c r="BI85" s="29">
        <v>1.54</v>
      </c>
      <c r="BJ85" s="29">
        <v>0</v>
      </c>
      <c r="BK85" s="29">
        <v>4.4800000000000004</v>
      </c>
      <c r="BL85" s="29">
        <v>0</v>
      </c>
      <c r="BM85" s="29">
        <v>1.35</v>
      </c>
      <c r="BN85" s="29">
        <v>0.01</v>
      </c>
      <c r="BO85" s="29">
        <v>0</v>
      </c>
      <c r="BP85" s="29">
        <v>0</v>
      </c>
      <c r="BQ85" s="29">
        <v>0.3</v>
      </c>
      <c r="BR85" s="29">
        <v>0.46</v>
      </c>
      <c r="BS85" s="29">
        <v>3.8</v>
      </c>
      <c r="BT85" s="29">
        <v>0</v>
      </c>
      <c r="BU85" s="29">
        <v>0</v>
      </c>
      <c r="BV85" s="29">
        <v>1.43</v>
      </c>
      <c r="BW85" s="29">
        <v>0.04</v>
      </c>
      <c r="BX85" s="29">
        <v>0</v>
      </c>
      <c r="BY85" s="29">
        <v>0</v>
      </c>
      <c r="BZ85" s="29">
        <v>0</v>
      </c>
      <c r="CA85" s="29">
        <v>0</v>
      </c>
      <c r="CB85" s="29">
        <v>447.92</v>
      </c>
      <c r="CD85" s="29">
        <v>117.67</v>
      </c>
      <c r="CF85" s="29">
        <v>0</v>
      </c>
      <c r="CG85" s="29">
        <v>0</v>
      </c>
      <c r="CH85" s="29">
        <v>0</v>
      </c>
      <c r="CI85" s="29">
        <v>0</v>
      </c>
      <c r="CJ85" s="29">
        <v>0</v>
      </c>
      <c r="CK85" s="29">
        <v>0</v>
      </c>
      <c r="CL85" s="29">
        <v>0</v>
      </c>
      <c r="CM85" s="29">
        <v>0</v>
      </c>
      <c r="CN85" s="29">
        <v>0</v>
      </c>
      <c r="CO85" s="29">
        <v>15</v>
      </c>
      <c r="CP85" s="29">
        <v>0.63</v>
      </c>
    </row>
    <row r="86" spans="1:94">
      <c r="B86" s="24" t="s">
        <v>130</v>
      </c>
    </row>
    <row r="87" spans="1:94">
      <c r="B87" s="24" t="s">
        <v>89</v>
      </c>
    </row>
    <row r="88" spans="1:94" s="27" customFormat="1">
      <c r="A88" s="27" t="str">
        <f>"54-7г-2020"</f>
        <v>54-7г-2020</v>
      </c>
      <c r="B88" s="28" t="s">
        <v>91</v>
      </c>
      <c r="C88" s="37" t="str">
        <f>"180"</f>
        <v>180</v>
      </c>
      <c r="D88" s="27">
        <v>4.79</v>
      </c>
      <c r="E88" s="27">
        <v>0.04</v>
      </c>
      <c r="F88" s="27">
        <v>7.02</v>
      </c>
      <c r="G88" s="27">
        <v>0.62</v>
      </c>
      <c r="H88" s="27">
        <v>43.39</v>
      </c>
      <c r="I88" s="27">
        <v>256.51477704000001</v>
      </c>
      <c r="J88" s="27">
        <v>4.5599999999999996</v>
      </c>
      <c r="K88" s="27">
        <v>0.2</v>
      </c>
      <c r="L88" s="27">
        <v>0</v>
      </c>
      <c r="M88" s="27">
        <v>0</v>
      </c>
      <c r="N88" s="27">
        <v>0.46</v>
      </c>
      <c r="O88" s="27">
        <v>41.24</v>
      </c>
      <c r="P88" s="27">
        <v>1.7</v>
      </c>
      <c r="Q88" s="27">
        <v>0</v>
      </c>
      <c r="R88" s="27">
        <v>0</v>
      </c>
      <c r="S88" s="27">
        <v>0</v>
      </c>
      <c r="T88" s="27">
        <v>1.05</v>
      </c>
      <c r="U88" s="27">
        <v>240.29</v>
      </c>
      <c r="V88" s="27">
        <v>55.83</v>
      </c>
      <c r="W88" s="27">
        <v>7.18</v>
      </c>
      <c r="X88" s="27">
        <v>27.15</v>
      </c>
      <c r="Y88" s="27">
        <v>82.86</v>
      </c>
      <c r="Z88" s="27">
        <v>0.56999999999999995</v>
      </c>
      <c r="AA88" s="27">
        <v>28.89</v>
      </c>
      <c r="AB88" s="27">
        <v>24.81</v>
      </c>
      <c r="AC88" s="27">
        <v>53.28</v>
      </c>
      <c r="AD88" s="27">
        <v>0.33</v>
      </c>
      <c r="AE88" s="27">
        <v>0.04</v>
      </c>
      <c r="AF88" s="27">
        <v>0.03</v>
      </c>
      <c r="AG88" s="27">
        <v>0.8</v>
      </c>
      <c r="AH88" s="27">
        <v>2.0699999999999998</v>
      </c>
      <c r="AI88" s="27">
        <v>0</v>
      </c>
      <c r="AJ88" s="27">
        <v>0</v>
      </c>
      <c r="AK88" s="27">
        <v>247.4</v>
      </c>
      <c r="AL88" s="27">
        <v>194.74</v>
      </c>
      <c r="AM88" s="27">
        <v>365.87</v>
      </c>
      <c r="AN88" s="27">
        <v>154.07</v>
      </c>
      <c r="AO88" s="27">
        <v>94.33</v>
      </c>
      <c r="AP88" s="27">
        <v>142.53</v>
      </c>
      <c r="AQ88" s="27">
        <v>60.5</v>
      </c>
      <c r="AR88" s="27">
        <v>218.19</v>
      </c>
      <c r="AS88" s="27">
        <v>229.57</v>
      </c>
      <c r="AT88" s="27">
        <v>299.22000000000003</v>
      </c>
      <c r="AU88" s="27">
        <v>318.29000000000002</v>
      </c>
      <c r="AV88" s="27">
        <v>101.02</v>
      </c>
      <c r="AW88" s="27">
        <v>188.13</v>
      </c>
      <c r="AX88" s="27">
        <v>707.99</v>
      </c>
      <c r="AY88" s="27">
        <v>0</v>
      </c>
      <c r="AZ88" s="27">
        <v>195.12</v>
      </c>
      <c r="BA88" s="27">
        <v>195.43</v>
      </c>
      <c r="BB88" s="27">
        <v>171.44</v>
      </c>
      <c r="BC88" s="27">
        <v>80.510000000000005</v>
      </c>
      <c r="BD88" s="27">
        <v>0.27</v>
      </c>
      <c r="BE88" s="27">
        <v>0.06</v>
      </c>
      <c r="BF88" s="27">
        <v>0.05</v>
      </c>
      <c r="BG88" s="27">
        <v>0.14000000000000001</v>
      </c>
      <c r="BH88" s="27">
        <v>0.17</v>
      </c>
      <c r="BI88" s="27">
        <v>0.56999999999999995</v>
      </c>
      <c r="BJ88" s="27">
        <v>0</v>
      </c>
      <c r="BK88" s="27">
        <v>1.87</v>
      </c>
      <c r="BL88" s="27">
        <v>0</v>
      </c>
      <c r="BM88" s="27">
        <v>0.56000000000000005</v>
      </c>
      <c r="BN88" s="27">
        <v>0</v>
      </c>
      <c r="BO88" s="27">
        <v>0</v>
      </c>
      <c r="BP88" s="27">
        <v>0</v>
      </c>
      <c r="BQ88" s="27">
        <v>0.06</v>
      </c>
      <c r="BR88" s="27">
        <v>0.21</v>
      </c>
      <c r="BS88" s="27">
        <v>1.81</v>
      </c>
      <c r="BT88" s="27">
        <v>0</v>
      </c>
      <c r="BU88" s="27">
        <v>0</v>
      </c>
      <c r="BV88" s="27">
        <v>0.19</v>
      </c>
      <c r="BW88" s="27">
        <v>0.01</v>
      </c>
      <c r="BX88" s="27">
        <v>0</v>
      </c>
      <c r="BY88" s="27">
        <v>0</v>
      </c>
      <c r="BZ88" s="27">
        <v>0</v>
      </c>
      <c r="CA88" s="27">
        <v>0</v>
      </c>
      <c r="CB88" s="27">
        <v>326.69</v>
      </c>
      <c r="CD88" s="27">
        <v>33.020000000000003</v>
      </c>
      <c r="CF88" s="27">
        <v>0</v>
      </c>
      <c r="CG88" s="27">
        <v>0</v>
      </c>
      <c r="CH88" s="27">
        <v>0</v>
      </c>
      <c r="CI88" s="27">
        <v>0</v>
      </c>
      <c r="CJ88" s="27">
        <v>0</v>
      </c>
      <c r="CK88" s="27">
        <v>0</v>
      </c>
      <c r="CL88" s="27">
        <v>0</v>
      </c>
      <c r="CM88" s="27">
        <v>0</v>
      </c>
      <c r="CN88" s="27">
        <v>0</v>
      </c>
      <c r="CO88" s="27">
        <v>0</v>
      </c>
      <c r="CP88" s="27">
        <v>0.6</v>
      </c>
    </row>
    <row r="89" spans="1:94" s="27" customFormat="1" ht="31.5">
      <c r="A89" s="27" t="str">
        <f>"37/8"</f>
        <v>37/8</v>
      </c>
      <c r="B89" s="28" t="s">
        <v>131</v>
      </c>
      <c r="C89" s="37" t="str">
        <f>"100"</f>
        <v>100</v>
      </c>
      <c r="D89" s="27">
        <v>9.68</v>
      </c>
      <c r="E89" s="27">
        <v>7.14</v>
      </c>
      <c r="F89" s="27">
        <v>19.260000000000002</v>
      </c>
      <c r="G89" s="27">
        <v>0.22</v>
      </c>
      <c r="H89" s="27">
        <v>13.28</v>
      </c>
      <c r="I89" s="27">
        <v>260.09731103035278</v>
      </c>
      <c r="J89" s="27">
        <v>8.64</v>
      </c>
      <c r="K89" s="27">
        <v>0.12</v>
      </c>
      <c r="L89" s="27">
        <v>0</v>
      </c>
      <c r="M89" s="27">
        <v>0</v>
      </c>
      <c r="N89" s="27">
        <v>2.99</v>
      </c>
      <c r="O89" s="27">
        <v>8.99</v>
      </c>
      <c r="P89" s="27">
        <v>1.31</v>
      </c>
      <c r="Q89" s="27">
        <v>0</v>
      </c>
      <c r="R89" s="27">
        <v>0</v>
      </c>
      <c r="S89" s="27">
        <v>0.11</v>
      </c>
      <c r="T89" s="27">
        <v>1.92</v>
      </c>
      <c r="U89" s="27">
        <v>342.98</v>
      </c>
      <c r="V89" s="27">
        <v>171.12</v>
      </c>
      <c r="W89" s="27">
        <v>35.619999999999997</v>
      </c>
      <c r="X89" s="27">
        <v>22.12</v>
      </c>
      <c r="Y89" s="27">
        <v>120.17</v>
      </c>
      <c r="Z89" s="27">
        <v>1.39</v>
      </c>
      <c r="AA89" s="27">
        <v>24</v>
      </c>
      <c r="AB89" s="27">
        <v>16.41</v>
      </c>
      <c r="AC89" s="27">
        <v>26.93</v>
      </c>
      <c r="AD89" s="27">
        <v>0.54</v>
      </c>
      <c r="AE89" s="27">
        <v>0.28000000000000003</v>
      </c>
      <c r="AF89" s="27">
        <v>0.11</v>
      </c>
      <c r="AG89" s="27">
        <v>1.56</v>
      </c>
      <c r="AH89" s="27">
        <v>3.67</v>
      </c>
      <c r="AI89" s="27">
        <v>2.54</v>
      </c>
      <c r="AJ89" s="27">
        <v>0</v>
      </c>
      <c r="AK89" s="27">
        <v>426.92</v>
      </c>
      <c r="AL89" s="27">
        <v>367.75</v>
      </c>
      <c r="AM89" s="27">
        <v>567.02</v>
      </c>
      <c r="AN89" s="27">
        <v>620.47</v>
      </c>
      <c r="AO89" s="27">
        <v>175.5</v>
      </c>
      <c r="AP89" s="27">
        <v>335.29</v>
      </c>
      <c r="AQ89" s="27">
        <v>100.3</v>
      </c>
      <c r="AR89" s="27">
        <v>307.62</v>
      </c>
      <c r="AS89" s="27">
        <v>373.69</v>
      </c>
      <c r="AT89" s="27">
        <v>424.89</v>
      </c>
      <c r="AU89" s="27">
        <v>632.72</v>
      </c>
      <c r="AV89" s="27">
        <v>277.17</v>
      </c>
      <c r="AW89" s="27">
        <v>337.03</v>
      </c>
      <c r="AX89" s="27">
        <v>1135.3800000000001</v>
      </c>
      <c r="AY89" s="27">
        <v>79.8</v>
      </c>
      <c r="AZ89" s="27">
        <v>334.06</v>
      </c>
      <c r="BA89" s="27">
        <v>303.19</v>
      </c>
      <c r="BB89" s="27">
        <v>277.70999999999998</v>
      </c>
      <c r="BC89" s="27">
        <v>95.37</v>
      </c>
      <c r="BD89" s="27">
        <v>0.13</v>
      </c>
      <c r="BE89" s="27">
        <v>0.06</v>
      </c>
      <c r="BF89" s="27">
        <v>0.03</v>
      </c>
      <c r="BG89" s="27">
        <v>7.0000000000000007E-2</v>
      </c>
      <c r="BH89" s="27">
        <v>0.08</v>
      </c>
      <c r="BI89" s="27">
        <v>0.38</v>
      </c>
      <c r="BJ89" s="27">
        <v>0</v>
      </c>
      <c r="BK89" s="27">
        <v>1.07</v>
      </c>
      <c r="BL89" s="27">
        <v>0</v>
      </c>
      <c r="BM89" s="27">
        <v>0.33</v>
      </c>
      <c r="BN89" s="27">
        <v>0</v>
      </c>
      <c r="BO89" s="27">
        <v>0</v>
      </c>
      <c r="BP89" s="27">
        <v>0</v>
      </c>
      <c r="BQ89" s="27">
        <v>7.0000000000000007E-2</v>
      </c>
      <c r="BR89" s="27">
        <v>0.11</v>
      </c>
      <c r="BS89" s="27">
        <v>0.88</v>
      </c>
      <c r="BT89" s="27">
        <v>0</v>
      </c>
      <c r="BU89" s="27">
        <v>0</v>
      </c>
      <c r="BV89" s="27">
        <v>7.0000000000000007E-2</v>
      </c>
      <c r="BW89" s="27">
        <v>0</v>
      </c>
      <c r="BX89" s="27">
        <v>0</v>
      </c>
      <c r="BY89" s="27">
        <v>0</v>
      </c>
      <c r="BZ89" s="27">
        <v>0</v>
      </c>
      <c r="CA89" s="27">
        <v>0</v>
      </c>
      <c r="CB89" s="27">
        <v>65.67</v>
      </c>
      <c r="CD89" s="27">
        <v>26.74</v>
      </c>
      <c r="CF89" s="27">
        <v>0</v>
      </c>
      <c r="CG89" s="27">
        <v>0</v>
      </c>
      <c r="CH89" s="27">
        <v>0</v>
      </c>
      <c r="CI89" s="27">
        <v>0</v>
      </c>
      <c r="CJ89" s="27">
        <v>0</v>
      </c>
      <c r="CK89" s="27">
        <v>0</v>
      </c>
      <c r="CL89" s="27">
        <v>0</v>
      </c>
      <c r="CM89" s="27">
        <v>0</v>
      </c>
      <c r="CN89" s="27">
        <v>0</v>
      </c>
      <c r="CO89" s="27">
        <v>0</v>
      </c>
      <c r="CP89" s="27">
        <v>0.82</v>
      </c>
    </row>
    <row r="90" spans="1:94" s="27" customFormat="1">
      <c r="A90" s="27" t="str">
        <f>"20"</f>
        <v>20</v>
      </c>
      <c r="B90" s="28" t="s">
        <v>132</v>
      </c>
      <c r="C90" s="37" t="str">
        <f>"200"</f>
        <v>200</v>
      </c>
      <c r="D90" s="27">
        <v>0</v>
      </c>
      <c r="E90" s="27">
        <v>0</v>
      </c>
      <c r="F90" s="27">
        <v>0</v>
      </c>
      <c r="G90" s="27">
        <v>0</v>
      </c>
      <c r="H90" s="27">
        <v>6.77</v>
      </c>
      <c r="I90" s="27">
        <v>27.75864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6.77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7.92</v>
      </c>
      <c r="V90" s="27">
        <v>0</v>
      </c>
      <c r="W90" s="27">
        <v>0.08</v>
      </c>
      <c r="X90" s="27">
        <v>0</v>
      </c>
      <c r="Y90" s="27">
        <v>0</v>
      </c>
      <c r="Z90" s="27">
        <v>0.01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>
        <v>0</v>
      </c>
      <c r="AO90" s="27">
        <v>0</v>
      </c>
      <c r="AP90" s="27">
        <v>0</v>
      </c>
      <c r="AQ90" s="27">
        <v>0</v>
      </c>
      <c r="AR90" s="27">
        <v>0</v>
      </c>
      <c r="AS90" s="27">
        <v>0</v>
      </c>
      <c r="AT90" s="27">
        <v>0</v>
      </c>
      <c r="AU90" s="27">
        <v>0</v>
      </c>
      <c r="AV90" s="27">
        <v>0</v>
      </c>
      <c r="AW90" s="27">
        <v>0</v>
      </c>
      <c r="AX90" s="27">
        <v>0</v>
      </c>
      <c r="AY90" s="27">
        <v>0</v>
      </c>
      <c r="AZ90" s="27">
        <v>0</v>
      </c>
      <c r="BA90" s="27">
        <v>0</v>
      </c>
      <c r="BB90" s="27">
        <v>0</v>
      </c>
      <c r="BC90" s="27">
        <v>0</v>
      </c>
      <c r="BD90" s="27">
        <v>0</v>
      </c>
      <c r="BE90" s="27">
        <v>0</v>
      </c>
      <c r="BF90" s="27">
        <v>0</v>
      </c>
      <c r="BG90" s="27">
        <v>0</v>
      </c>
      <c r="BH90" s="27">
        <v>0</v>
      </c>
      <c r="BI90" s="27">
        <v>0</v>
      </c>
      <c r="BJ90" s="27">
        <v>0</v>
      </c>
      <c r="BK90" s="27">
        <v>0</v>
      </c>
      <c r="BL90" s="27">
        <v>0</v>
      </c>
      <c r="BM90" s="27">
        <v>0</v>
      </c>
      <c r="BN90" s="27">
        <v>0</v>
      </c>
      <c r="BO90" s="27">
        <v>0</v>
      </c>
      <c r="BP90" s="27">
        <v>0</v>
      </c>
      <c r="BQ90" s="27">
        <v>0</v>
      </c>
      <c r="BR90" s="27">
        <v>0</v>
      </c>
      <c r="BS90" s="27">
        <v>0</v>
      </c>
      <c r="BT90" s="27">
        <v>0</v>
      </c>
      <c r="BU90" s="27">
        <v>0</v>
      </c>
      <c r="BV90" s="27">
        <v>0</v>
      </c>
      <c r="BW90" s="27">
        <v>0</v>
      </c>
      <c r="BX90" s="27">
        <v>0</v>
      </c>
      <c r="BY90" s="27">
        <v>0</v>
      </c>
      <c r="BZ90" s="27">
        <v>0</v>
      </c>
      <c r="CA90" s="27">
        <v>0</v>
      </c>
      <c r="CB90" s="27">
        <v>223.41</v>
      </c>
      <c r="CD90" s="27">
        <v>0</v>
      </c>
      <c r="CF90" s="27">
        <v>0</v>
      </c>
      <c r="CG90" s="27">
        <v>0</v>
      </c>
      <c r="CH90" s="27">
        <v>0</v>
      </c>
      <c r="CI90" s="27">
        <v>0</v>
      </c>
      <c r="CJ90" s="27">
        <v>0</v>
      </c>
      <c r="CK90" s="27">
        <v>0</v>
      </c>
      <c r="CL90" s="27">
        <v>0</v>
      </c>
      <c r="CM90" s="27">
        <v>0</v>
      </c>
      <c r="CN90" s="27">
        <v>0</v>
      </c>
      <c r="CO90" s="27">
        <v>0</v>
      </c>
      <c r="CP90" s="27">
        <v>0</v>
      </c>
    </row>
    <row r="91" spans="1:94" s="27" customFormat="1">
      <c r="A91" s="27" t="str">
        <f>"-"</f>
        <v>-</v>
      </c>
      <c r="B91" s="28" t="s">
        <v>94</v>
      </c>
      <c r="C91" s="37" t="str">
        <f>"50"</f>
        <v>50</v>
      </c>
      <c r="D91" s="27">
        <v>3.31</v>
      </c>
      <c r="E91" s="27">
        <v>0</v>
      </c>
      <c r="F91" s="27">
        <v>0.33</v>
      </c>
      <c r="G91" s="27">
        <v>0.33</v>
      </c>
      <c r="H91" s="27">
        <v>23.45</v>
      </c>
      <c r="I91" s="27">
        <v>111.95049999999999</v>
      </c>
      <c r="J91" s="27">
        <v>0</v>
      </c>
      <c r="K91" s="27">
        <v>0</v>
      </c>
      <c r="L91" s="27">
        <v>0</v>
      </c>
      <c r="M91" s="27">
        <v>0</v>
      </c>
      <c r="N91" s="27">
        <v>0.55000000000000004</v>
      </c>
      <c r="O91" s="27">
        <v>22.8</v>
      </c>
      <c r="P91" s="27">
        <v>0.1</v>
      </c>
      <c r="Q91" s="27">
        <v>0</v>
      </c>
      <c r="R91" s="27">
        <v>0</v>
      </c>
      <c r="S91" s="27">
        <v>0</v>
      </c>
      <c r="T91" s="27">
        <v>0.9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254.48</v>
      </c>
      <c r="AN91" s="27">
        <v>84.39</v>
      </c>
      <c r="AO91" s="27">
        <v>50.03</v>
      </c>
      <c r="AP91" s="27">
        <v>100.05</v>
      </c>
      <c r="AQ91" s="27">
        <v>37.85</v>
      </c>
      <c r="AR91" s="27">
        <v>180.96</v>
      </c>
      <c r="AS91" s="27">
        <v>112.23</v>
      </c>
      <c r="AT91" s="27">
        <v>156.6</v>
      </c>
      <c r="AU91" s="27">
        <v>129.19999999999999</v>
      </c>
      <c r="AV91" s="27">
        <v>67.86</v>
      </c>
      <c r="AW91" s="27">
        <v>120.06</v>
      </c>
      <c r="AX91" s="27">
        <v>1003.98</v>
      </c>
      <c r="AY91" s="27">
        <v>0</v>
      </c>
      <c r="AZ91" s="27">
        <v>327.12</v>
      </c>
      <c r="BA91" s="27">
        <v>142.25</v>
      </c>
      <c r="BB91" s="27">
        <v>94.4</v>
      </c>
      <c r="BC91" s="27">
        <v>74.819999999999993</v>
      </c>
      <c r="BD91" s="27">
        <v>0</v>
      </c>
      <c r="BE91" s="27">
        <v>0</v>
      </c>
      <c r="BF91" s="27">
        <v>0</v>
      </c>
      <c r="BG91" s="27">
        <v>0</v>
      </c>
      <c r="BH91" s="27">
        <v>0</v>
      </c>
      <c r="BI91" s="27">
        <v>0</v>
      </c>
      <c r="BJ91" s="27">
        <v>0</v>
      </c>
      <c r="BK91" s="27">
        <v>0.04</v>
      </c>
      <c r="BL91" s="27">
        <v>0</v>
      </c>
      <c r="BM91" s="27">
        <v>0</v>
      </c>
      <c r="BN91" s="27">
        <v>0</v>
      </c>
      <c r="BO91" s="27">
        <v>0</v>
      </c>
      <c r="BP91" s="27">
        <v>0</v>
      </c>
      <c r="BQ91" s="27">
        <v>0</v>
      </c>
      <c r="BR91" s="27">
        <v>0</v>
      </c>
      <c r="BS91" s="27">
        <v>0.03</v>
      </c>
      <c r="BT91" s="27">
        <v>0</v>
      </c>
      <c r="BU91" s="27">
        <v>0</v>
      </c>
      <c r="BV91" s="27">
        <v>0.14000000000000001</v>
      </c>
      <c r="BW91" s="27">
        <v>0.01</v>
      </c>
      <c r="BX91" s="27">
        <v>0</v>
      </c>
      <c r="BY91" s="27">
        <v>0</v>
      </c>
      <c r="BZ91" s="27">
        <v>0</v>
      </c>
      <c r="CA91" s="27">
        <v>0</v>
      </c>
      <c r="CB91" s="27">
        <v>19.55</v>
      </c>
      <c r="CD91" s="27">
        <v>0</v>
      </c>
      <c r="CF91" s="27">
        <v>0</v>
      </c>
      <c r="CG91" s="27">
        <v>0</v>
      </c>
      <c r="CH91" s="27">
        <v>0</v>
      </c>
      <c r="CI91" s="27">
        <v>0</v>
      </c>
      <c r="CJ91" s="27">
        <v>0</v>
      </c>
      <c r="CK91" s="27">
        <v>0</v>
      </c>
      <c r="CL91" s="27">
        <v>0</v>
      </c>
      <c r="CM91" s="27">
        <v>0</v>
      </c>
      <c r="CN91" s="27">
        <v>0</v>
      </c>
      <c r="CO91" s="27">
        <v>0</v>
      </c>
      <c r="CP91" s="27">
        <v>0</v>
      </c>
    </row>
    <row r="92" spans="1:94" s="25" customFormat="1" ht="31.5">
      <c r="A92" s="25" t="str">
        <f>"1/1"</f>
        <v>1/1</v>
      </c>
      <c r="B92" s="26" t="s">
        <v>133</v>
      </c>
      <c r="C92" s="38" t="str">
        <f>"50"</f>
        <v>50</v>
      </c>
      <c r="D92" s="25">
        <v>1.18</v>
      </c>
      <c r="E92" s="25">
        <v>0</v>
      </c>
      <c r="F92" s="25">
        <v>2.2000000000000002</v>
      </c>
      <c r="G92" s="25">
        <v>2.2000000000000002</v>
      </c>
      <c r="H92" s="25">
        <v>7.35</v>
      </c>
      <c r="I92" s="25">
        <v>53.519759999999998</v>
      </c>
      <c r="J92" s="25">
        <v>0.25</v>
      </c>
      <c r="K92" s="25">
        <v>1.3</v>
      </c>
      <c r="L92" s="25">
        <v>0</v>
      </c>
      <c r="M92" s="25">
        <v>0</v>
      </c>
      <c r="N92" s="25">
        <v>2.4500000000000002</v>
      </c>
      <c r="O92" s="25">
        <v>4.7</v>
      </c>
      <c r="P92" s="25">
        <v>0.2</v>
      </c>
      <c r="Q92" s="25">
        <v>0</v>
      </c>
      <c r="R92" s="25">
        <v>0</v>
      </c>
      <c r="S92" s="25">
        <v>0</v>
      </c>
      <c r="T92" s="25">
        <v>0.64</v>
      </c>
      <c r="U92" s="25">
        <v>0</v>
      </c>
      <c r="V92" s="25">
        <v>0</v>
      </c>
      <c r="W92" s="25">
        <v>0</v>
      </c>
      <c r="X92" s="25">
        <v>0</v>
      </c>
      <c r="Y92" s="25">
        <v>0.04</v>
      </c>
      <c r="Z92" s="25">
        <v>0</v>
      </c>
      <c r="AA92" s="25">
        <v>0</v>
      </c>
      <c r="AB92" s="25">
        <v>0</v>
      </c>
      <c r="AC92" s="25">
        <v>0</v>
      </c>
      <c r="AD92" s="25">
        <v>0.88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5">
        <v>0</v>
      </c>
      <c r="AT92" s="25">
        <v>0</v>
      </c>
      <c r="AU92" s="25">
        <v>0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25">
        <v>0</v>
      </c>
      <c r="BE92" s="25">
        <v>0</v>
      </c>
      <c r="BF92" s="25">
        <v>0</v>
      </c>
      <c r="BG92" s="25">
        <v>0</v>
      </c>
      <c r="BH92" s="25">
        <v>0</v>
      </c>
      <c r="BI92" s="25">
        <v>0</v>
      </c>
      <c r="BJ92" s="25">
        <v>0</v>
      </c>
      <c r="BK92" s="25">
        <v>0.12</v>
      </c>
      <c r="BL92" s="25">
        <v>0</v>
      </c>
      <c r="BM92" s="25">
        <v>0.08</v>
      </c>
      <c r="BN92" s="25">
        <v>0.01</v>
      </c>
      <c r="BO92" s="25">
        <v>0.01</v>
      </c>
      <c r="BP92" s="25">
        <v>0</v>
      </c>
      <c r="BQ92" s="25">
        <v>0</v>
      </c>
      <c r="BR92" s="25">
        <v>0</v>
      </c>
      <c r="BS92" s="25">
        <v>0.46</v>
      </c>
      <c r="BT92" s="25">
        <v>0</v>
      </c>
      <c r="BU92" s="25">
        <v>0</v>
      </c>
      <c r="BV92" s="25">
        <v>1.1599999999999999</v>
      </c>
      <c r="BW92" s="25">
        <v>0</v>
      </c>
      <c r="BX92" s="25">
        <v>0</v>
      </c>
      <c r="BY92" s="25">
        <v>0</v>
      </c>
      <c r="BZ92" s="25">
        <v>0</v>
      </c>
      <c r="CA92" s="25">
        <v>0</v>
      </c>
      <c r="CB92" s="25">
        <v>40.5</v>
      </c>
      <c r="CD92" s="25">
        <v>0</v>
      </c>
      <c r="CF92" s="25">
        <v>0</v>
      </c>
      <c r="CG92" s="25">
        <v>0</v>
      </c>
      <c r="CH92" s="25">
        <v>0</v>
      </c>
      <c r="CI92" s="25">
        <v>0</v>
      </c>
      <c r="CJ92" s="25">
        <v>0</v>
      </c>
      <c r="CK92" s="25">
        <v>0</v>
      </c>
      <c r="CL92" s="25">
        <v>0</v>
      </c>
      <c r="CM92" s="25">
        <v>0</v>
      </c>
      <c r="CN92" s="25">
        <v>0</v>
      </c>
      <c r="CO92" s="25">
        <v>0</v>
      </c>
      <c r="CP92" s="25">
        <v>0</v>
      </c>
    </row>
    <row r="93" spans="1:94" s="29" customFormat="1">
      <c r="B93" s="30" t="s">
        <v>96</v>
      </c>
      <c r="C93" s="39">
        <v>580</v>
      </c>
      <c r="D93" s="29">
        <v>18.96</v>
      </c>
      <c r="E93" s="29">
        <v>7.18</v>
      </c>
      <c r="F93" s="29">
        <v>28.81</v>
      </c>
      <c r="G93" s="29">
        <v>3.37</v>
      </c>
      <c r="H93" s="29">
        <v>94.24</v>
      </c>
      <c r="I93" s="29">
        <v>709.84</v>
      </c>
      <c r="J93" s="29">
        <v>13.45</v>
      </c>
      <c r="K93" s="29">
        <v>1.62</v>
      </c>
      <c r="L93" s="29">
        <v>0</v>
      </c>
      <c r="M93" s="29">
        <v>0</v>
      </c>
      <c r="N93" s="29">
        <v>6.44</v>
      </c>
      <c r="O93" s="29">
        <v>84.5</v>
      </c>
      <c r="P93" s="29">
        <v>3.3</v>
      </c>
      <c r="Q93" s="29">
        <v>0</v>
      </c>
      <c r="R93" s="29">
        <v>0</v>
      </c>
      <c r="S93" s="29">
        <v>0.11</v>
      </c>
      <c r="T93" s="29">
        <v>4.51</v>
      </c>
      <c r="U93" s="29">
        <v>591.19000000000005</v>
      </c>
      <c r="V93" s="29">
        <v>226.94</v>
      </c>
      <c r="W93" s="29">
        <v>42.88</v>
      </c>
      <c r="X93" s="29">
        <v>49.27</v>
      </c>
      <c r="Y93" s="29">
        <v>203.07</v>
      </c>
      <c r="Z93" s="29">
        <v>1.97</v>
      </c>
      <c r="AA93" s="29">
        <v>52.89</v>
      </c>
      <c r="AB93" s="29">
        <v>41.22</v>
      </c>
      <c r="AC93" s="29">
        <v>80.209999999999994</v>
      </c>
      <c r="AD93" s="29">
        <v>1.75</v>
      </c>
      <c r="AE93" s="29">
        <v>0.32</v>
      </c>
      <c r="AF93" s="29">
        <v>0.13</v>
      </c>
      <c r="AG93" s="29">
        <v>2.36</v>
      </c>
      <c r="AH93" s="29">
        <v>5.74</v>
      </c>
      <c r="AI93" s="29">
        <v>2.54</v>
      </c>
      <c r="AJ93" s="29">
        <v>0</v>
      </c>
      <c r="AK93" s="29">
        <v>674.33</v>
      </c>
      <c r="AL93" s="29">
        <v>562.48</v>
      </c>
      <c r="AM93" s="29">
        <v>1187.3599999999999</v>
      </c>
      <c r="AN93" s="29">
        <v>858.93</v>
      </c>
      <c r="AO93" s="29">
        <v>319.86</v>
      </c>
      <c r="AP93" s="29">
        <v>577.87</v>
      </c>
      <c r="AQ93" s="29">
        <v>198.65</v>
      </c>
      <c r="AR93" s="29">
        <v>706.77</v>
      </c>
      <c r="AS93" s="29">
        <v>715.48</v>
      </c>
      <c r="AT93" s="29">
        <v>880.71</v>
      </c>
      <c r="AU93" s="29">
        <v>1080.2</v>
      </c>
      <c r="AV93" s="29">
        <v>446.05</v>
      </c>
      <c r="AW93" s="29">
        <v>645.21</v>
      </c>
      <c r="AX93" s="29">
        <v>2847.35</v>
      </c>
      <c r="AY93" s="29">
        <v>79.8</v>
      </c>
      <c r="AZ93" s="29">
        <v>856.3</v>
      </c>
      <c r="BA93" s="29">
        <v>640.86</v>
      </c>
      <c r="BB93" s="29">
        <v>543.54999999999995</v>
      </c>
      <c r="BC93" s="29">
        <v>250.7</v>
      </c>
      <c r="BD93" s="29">
        <v>0.4</v>
      </c>
      <c r="BE93" s="29">
        <v>0.12</v>
      </c>
      <c r="BF93" s="29">
        <v>0.08</v>
      </c>
      <c r="BG93" s="29">
        <v>0.21</v>
      </c>
      <c r="BH93" s="29">
        <v>0.26</v>
      </c>
      <c r="BI93" s="29">
        <v>0.95</v>
      </c>
      <c r="BJ93" s="29">
        <v>0</v>
      </c>
      <c r="BK93" s="29">
        <v>3.1</v>
      </c>
      <c r="BL93" s="29">
        <v>0</v>
      </c>
      <c r="BM93" s="29">
        <v>0.98</v>
      </c>
      <c r="BN93" s="29">
        <v>0.01</v>
      </c>
      <c r="BO93" s="29">
        <v>0.01</v>
      </c>
      <c r="BP93" s="29">
        <v>0</v>
      </c>
      <c r="BQ93" s="29">
        <v>0.13</v>
      </c>
      <c r="BR93" s="29">
        <v>0.32</v>
      </c>
      <c r="BS93" s="29">
        <v>3.18</v>
      </c>
      <c r="BT93" s="29">
        <v>0</v>
      </c>
      <c r="BU93" s="29">
        <v>0</v>
      </c>
      <c r="BV93" s="29">
        <v>1.55</v>
      </c>
      <c r="BW93" s="29">
        <v>0.02</v>
      </c>
      <c r="BX93" s="29">
        <v>0</v>
      </c>
      <c r="BY93" s="29">
        <v>0</v>
      </c>
      <c r="BZ93" s="29">
        <v>0</v>
      </c>
      <c r="CA93" s="29">
        <v>0</v>
      </c>
      <c r="CB93" s="29">
        <v>675.82</v>
      </c>
      <c r="CC93" s="29">
        <f>$I$93/$I$94*100</f>
        <v>100</v>
      </c>
      <c r="CD93" s="29">
        <v>59.76</v>
      </c>
      <c r="CF93" s="29">
        <v>0</v>
      </c>
      <c r="CG93" s="29">
        <v>0</v>
      </c>
      <c r="CH93" s="29">
        <v>0</v>
      </c>
      <c r="CI93" s="29">
        <v>0</v>
      </c>
      <c r="CJ93" s="29">
        <v>0</v>
      </c>
      <c r="CK93" s="29">
        <v>0</v>
      </c>
      <c r="CL93" s="29">
        <v>0</v>
      </c>
      <c r="CM93" s="29">
        <v>0</v>
      </c>
      <c r="CN93" s="29">
        <v>0</v>
      </c>
      <c r="CO93" s="29">
        <v>0</v>
      </c>
      <c r="CP93" s="29">
        <v>1.42</v>
      </c>
    </row>
    <row r="94" spans="1:94" s="29" customFormat="1">
      <c r="B94" s="30" t="s">
        <v>97</v>
      </c>
      <c r="C94" s="39"/>
      <c r="D94" s="29">
        <v>18.96</v>
      </c>
      <c r="E94" s="29">
        <v>7.18</v>
      </c>
      <c r="F94" s="29">
        <v>28.81</v>
      </c>
      <c r="G94" s="29">
        <v>3.37</v>
      </c>
      <c r="H94" s="29">
        <v>94.24</v>
      </c>
      <c r="I94" s="29">
        <v>709.84</v>
      </c>
      <c r="J94" s="29">
        <v>13.45</v>
      </c>
      <c r="K94" s="29">
        <v>1.62</v>
      </c>
      <c r="L94" s="29">
        <v>0</v>
      </c>
      <c r="M94" s="29">
        <v>0</v>
      </c>
      <c r="N94" s="29">
        <v>6.44</v>
      </c>
      <c r="O94" s="29">
        <v>84.5</v>
      </c>
      <c r="P94" s="29">
        <v>3.3</v>
      </c>
      <c r="Q94" s="29">
        <v>0</v>
      </c>
      <c r="R94" s="29">
        <v>0</v>
      </c>
      <c r="S94" s="29">
        <v>0.11</v>
      </c>
      <c r="T94" s="29">
        <v>4.51</v>
      </c>
      <c r="U94" s="29">
        <v>591.19000000000005</v>
      </c>
      <c r="V94" s="29">
        <v>226.94</v>
      </c>
      <c r="W94" s="29">
        <v>42.88</v>
      </c>
      <c r="X94" s="29">
        <v>49.27</v>
      </c>
      <c r="Y94" s="29">
        <v>203.07</v>
      </c>
      <c r="Z94" s="29">
        <v>1.97</v>
      </c>
      <c r="AA94" s="29">
        <v>52.89</v>
      </c>
      <c r="AB94" s="29">
        <v>41.22</v>
      </c>
      <c r="AC94" s="29">
        <v>80.209999999999994</v>
      </c>
      <c r="AD94" s="29">
        <v>1.75</v>
      </c>
      <c r="AE94" s="29">
        <v>0.32</v>
      </c>
      <c r="AF94" s="29">
        <v>0.13</v>
      </c>
      <c r="AG94" s="29">
        <v>2.36</v>
      </c>
      <c r="AH94" s="29">
        <v>5.74</v>
      </c>
      <c r="AI94" s="29">
        <v>2.54</v>
      </c>
      <c r="AJ94" s="29">
        <v>0</v>
      </c>
      <c r="AK94" s="29">
        <v>674.33</v>
      </c>
      <c r="AL94" s="29">
        <v>562.48</v>
      </c>
      <c r="AM94" s="29">
        <v>1187.3599999999999</v>
      </c>
      <c r="AN94" s="29">
        <v>858.93</v>
      </c>
      <c r="AO94" s="29">
        <v>319.86</v>
      </c>
      <c r="AP94" s="29">
        <v>577.87</v>
      </c>
      <c r="AQ94" s="29">
        <v>198.65</v>
      </c>
      <c r="AR94" s="29">
        <v>706.77</v>
      </c>
      <c r="AS94" s="29">
        <v>715.48</v>
      </c>
      <c r="AT94" s="29">
        <v>880.71</v>
      </c>
      <c r="AU94" s="29">
        <v>1080.2</v>
      </c>
      <c r="AV94" s="29">
        <v>446.05</v>
      </c>
      <c r="AW94" s="29">
        <v>645.21</v>
      </c>
      <c r="AX94" s="29">
        <v>2847.35</v>
      </c>
      <c r="AY94" s="29">
        <v>79.8</v>
      </c>
      <c r="AZ94" s="29">
        <v>856.3</v>
      </c>
      <c r="BA94" s="29">
        <v>640.86</v>
      </c>
      <c r="BB94" s="29">
        <v>543.54999999999995</v>
      </c>
      <c r="BC94" s="29">
        <v>250.7</v>
      </c>
      <c r="BD94" s="29">
        <v>0.4</v>
      </c>
      <c r="BE94" s="29">
        <v>0.12</v>
      </c>
      <c r="BF94" s="29">
        <v>0.08</v>
      </c>
      <c r="BG94" s="29">
        <v>0.21</v>
      </c>
      <c r="BH94" s="29">
        <v>0.26</v>
      </c>
      <c r="BI94" s="29">
        <v>0.95</v>
      </c>
      <c r="BJ94" s="29">
        <v>0</v>
      </c>
      <c r="BK94" s="29">
        <v>3.1</v>
      </c>
      <c r="BL94" s="29">
        <v>0</v>
      </c>
      <c r="BM94" s="29">
        <v>0.98</v>
      </c>
      <c r="BN94" s="29">
        <v>0.01</v>
      </c>
      <c r="BO94" s="29">
        <v>0.01</v>
      </c>
      <c r="BP94" s="29">
        <v>0</v>
      </c>
      <c r="BQ94" s="29">
        <v>0.13</v>
      </c>
      <c r="BR94" s="29">
        <v>0.32</v>
      </c>
      <c r="BS94" s="29">
        <v>3.18</v>
      </c>
      <c r="BT94" s="29">
        <v>0</v>
      </c>
      <c r="BU94" s="29">
        <v>0</v>
      </c>
      <c r="BV94" s="29">
        <v>1.55</v>
      </c>
      <c r="BW94" s="29">
        <v>0.02</v>
      </c>
      <c r="BX94" s="29">
        <v>0</v>
      </c>
      <c r="BY94" s="29">
        <v>0</v>
      </c>
      <c r="BZ94" s="29">
        <v>0</v>
      </c>
      <c r="CA94" s="29">
        <v>0</v>
      </c>
      <c r="CB94" s="29">
        <v>675.82</v>
      </c>
      <c r="CD94" s="29">
        <v>59.76</v>
      </c>
      <c r="CF94" s="29">
        <v>0</v>
      </c>
      <c r="CG94" s="29">
        <v>0</v>
      </c>
      <c r="CH94" s="29">
        <v>0</v>
      </c>
      <c r="CI94" s="29">
        <v>0</v>
      </c>
      <c r="CJ94" s="29">
        <v>0</v>
      </c>
      <c r="CK94" s="29">
        <v>0</v>
      </c>
      <c r="CL94" s="29">
        <v>0</v>
      </c>
      <c r="CM94" s="29">
        <v>0</v>
      </c>
      <c r="CN94" s="29">
        <v>0</v>
      </c>
      <c r="CO94" s="29">
        <v>0</v>
      </c>
      <c r="CP94" s="29">
        <v>1.42</v>
      </c>
    </row>
    <row r="95" spans="1:94">
      <c r="B95" s="24" t="s">
        <v>134</v>
      </c>
    </row>
    <row r="96" spans="1:94">
      <c r="B96" s="24" t="s">
        <v>89</v>
      </c>
    </row>
    <row r="97" spans="1:94" s="27" customFormat="1">
      <c r="A97" s="27" t="str">
        <f>"3/4"</f>
        <v>3/4</v>
      </c>
      <c r="B97" s="28" t="s">
        <v>104</v>
      </c>
      <c r="C97" s="37" t="str">
        <f>"180"</f>
        <v>180</v>
      </c>
      <c r="D97" s="27">
        <v>5.48</v>
      </c>
      <c r="E97" s="27">
        <v>0.04</v>
      </c>
      <c r="F97" s="27">
        <v>4.62</v>
      </c>
      <c r="G97" s="27">
        <v>1.43</v>
      </c>
      <c r="H97" s="27">
        <v>28.61</v>
      </c>
      <c r="I97" s="27">
        <v>170.67961259999998</v>
      </c>
      <c r="J97" s="27">
        <v>2.38</v>
      </c>
      <c r="K97" s="27">
        <v>0.1</v>
      </c>
      <c r="L97" s="27">
        <v>0</v>
      </c>
      <c r="M97" s="27">
        <v>0</v>
      </c>
      <c r="N97" s="27">
        <v>0.66</v>
      </c>
      <c r="O97" s="27">
        <v>23.21</v>
      </c>
      <c r="P97" s="27">
        <v>4.7300000000000004</v>
      </c>
      <c r="Q97" s="27">
        <v>0</v>
      </c>
      <c r="R97" s="27">
        <v>0</v>
      </c>
      <c r="S97" s="27">
        <v>0</v>
      </c>
      <c r="T97" s="27">
        <v>1.26</v>
      </c>
      <c r="U97" s="27">
        <v>174.43</v>
      </c>
      <c r="V97" s="27">
        <v>167.28</v>
      </c>
      <c r="W97" s="27">
        <v>11.21</v>
      </c>
      <c r="X97" s="27">
        <v>83.88</v>
      </c>
      <c r="Y97" s="27">
        <v>123.79</v>
      </c>
      <c r="Z97" s="27">
        <v>2.89</v>
      </c>
      <c r="AA97" s="27">
        <v>18</v>
      </c>
      <c r="AB97" s="27">
        <v>16.12</v>
      </c>
      <c r="AC97" s="27">
        <v>21.13</v>
      </c>
      <c r="AD97" s="27">
        <v>0.4</v>
      </c>
      <c r="AE97" s="27">
        <v>0.16</v>
      </c>
      <c r="AF97" s="27">
        <v>0.08</v>
      </c>
      <c r="AG97" s="27">
        <v>1.58</v>
      </c>
      <c r="AH97" s="27">
        <v>3.18</v>
      </c>
      <c r="AI97" s="27">
        <v>0</v>
      </c>
      <c r="AJ97" s="27">
        <v>0</v>
      </c>
      <c r="AK97" s="27">
        <v>1.85</v>
      </c>
      <c r="AL97" s="27">
        <v>1.81</v>
      </c>
      <c r="AM97" s="27">
        <v>325.33</v>
      </c>
      <c r="AN97" s="27">
        <v>231.04</v>
      </c>
      <c r="AO97" s="27">
        <v>139.05000000000001</v>
      </c>
      <c r="AP97" s="27">
        <v>174.94</v>
      </c>
      <c r="AQ97" s="27">
        <v>79.69</v>
      </c>
      <c r="AR97" s="27">
        <v>257.7</v>
      </c>
      <c r="AS97" s="27">
        <v>252.25</v>
      </c>
      <c r="AT97" s="27">
        <v>485.19</v>
      </c>
      <c r="AU97" s="27">
        <v>478.78</v>
      </c>
      <c r="AV97" s="27">
        <v>131.19999999999999</v>
      </c>
      <c r="AW97" s="27">
        <v>312.23</v>
      </c>
      <c r="AX97" s="27">
        <v>982.99</v>
      </c>
      <c r="AY97" s="27">
        <v>0</v>
      </c>
      <c r="AZ97" s="27">
        <v>218.21</v>
      </c>
      <c r="BA97" s="27">
        <v>264.27999999999997</v>
      </c>
      <c r="BB97" s="27">
        <v>187.69</v>
      </c>
      <c r="BC97" s="27">
        <v>143.06</v>
      </c>
      <c r="BD97" s="27">
        <v>0.12</v>
      </c>
      <c r="BE97" s="27">
        <v>0.05</v>
      </c>
      <c r="BF97" s="27">
        <v>0.03</v>
      </c>
      <c r="BG97" s="27">
        <v>7.0000000000000007E-2</v>
      </c>
      <c r="BH97" s="27">
        <v>0.08</v>
      </c>
      <c r="BI97" s="27">
        <v>0.35</v>
      </c>
      <c r="BJ97" s="27">
        <v>0</v>
      </c>
      <c r="BK97" s="27">
        <v>1.2</v>
      </c>
      <c r="BL97" s="27">
        <v>0</v>
      </c>
      <c r="BM97" s="27">
        <v>0.32</v>
      </c>
      <c r="BN97" s="27">
        <v>0</v>
      </c>
      <c r="BO97" s="27">
        <v>0</v>
      </c>
      <c r="BP97" s="27">
        <v>0</v>
      </c>
      <c r="BQ97" s="27">
        <v>7.0000000000000007E-2</v>
      </c>
      <c r="BR97" s="27">
        <v>0.11</v>
      </c>
      <c r="BS97" s="27">
        <v>1.26</v>
      </c>
      <c r="BT97" s="27">
        <v>0.01</v>
      </c>
      <c r="BU97" s="27">
        <v>0</v>
      </c>
      <c r="BV97" s="27">
        <v>0.49</v>
      </c>
      <c r="BW97" s="27">
        <v>0.05</v>
      </c>
      <c r="BX97" s="27">
        <v>0</v>
      </c>
      <c r="BY97" s="27">
        <v>0</v>
      </c>
      <c r="BZ97" s="27">
        <v>0</v>
      </c>
      <c r="CA97" s="27">
        <v>0</v>
      </c>
      <c r="CB97" s="27">
        <v>151.30000000000001</v>
      </c>
      <c r="CD97" s="27">
        <v>20.69</v>
      </c>
      <c r="CF97" s="27">
        <v>0</v>
      </c>
      <c r="CG97" s="27">
        <v>0</v>
      </c>
      <c r="CH97" s="27">
        <v>0</v>
      </c>
      <c r="CI97" s="27">
        <v>0</v>
      </c>
      <c r="CJ97" s="27">
        <v>0</v>
      </c>
      <c r="CK97" s="27">
        <v>0</v>
      </c>
      <c r="CL97" s="27">
        <v>0</v>
      </c>
      <c r="CM97" s="27">
        <v>0</v>
      </c>
      <c r="CN97" s="27">
        <v>0</v>
      </c>
      <c r="CO97" s="27">
        <v>0</v>
      </c>
      <c r="CP97" s="27">
        <v>0.45</v>
      </c>
    </row>
    <row r="98" spans="1:94" s="27" customFormat="1" ht="31.5">
      <c r="A98" s="27" t="str">
        <f>""</f>
        <v/>
      </c>
      <c r="B98" s="28" t="s">
        <v>135</v>
      </c>
      <c r="C98" s="37" t="str">
        <f>"100"</f>
        <v>100</v>
      </c>
      <c r="D98" s="27">
        <v>15.76</v>
      </c>
      <c r="E98" s="27">
        <v>14.02</v>
      </c>
      <c r="F98" s="27">
        <v>52.21</v>
      </c>
      <c r="G98" s="27">
        <v>22.96</v>
      </c>
      <c r="H98" s="27">
        <v>10.3</v>
      </c>
      <c r="I98" s="27">
        <v>571.60756800000024</v>
      </c>
      <c r="J98" s="27">
        <v>14.05</v>
      </c>
      <c r="K98" s="27">
        <v>14.73</v>
      </c>
      <c r="L98" s="27">
        <v>0</v>
      </c>
      <c r="M98" s="27">
        <v>0</v>
      </c>
      <c r="N98" s="27">
        <v>0.34</v>
      </c>
      <c r="O98" s="27">
        <v>7.91</v>
      </c>
      <c r="P98" s="27">
        <v>2.0499999999999998</v>
      </c>
      <c r="Q98" s="27">
        <v>0</v>
      </c>
      <c r="R98" s="27">
        <v>0</v>
      </c>
      <c r="S98" s="27">
        <v>0.3</v>
      </c>
      <c r="T98" s="27">
        <v>3.42</v>
      </c>
      <c r="U98" s="27">
        <v>935.16</v>
      </c>
      <c r="V98" s="27">
        <v>299.66000000000003</v>
      </c>
      <c r="W98" s="27">
        <v>22.27</v>
      </c>
      <c r="X98" s="27">
        <v>31.56</v>
      </c>
      <c r="Y98" s="27">
        <v>181.5</v>
      </c>
      <c r="Z98" s="27">
        <v>2.5099999999999998</v>
      </c>
      <c r="AA98" s="27">
        <v>8</v>
      </c>
      <c r="AB98" s="27">
        <v>3.2</v>
      </c>
      <c r="AC98" s="27">
        <v>14.03</v>
      </c>
      <c r="AD98" s="27">
        <v>10.75</v>
      </c>
      <c r="AE98" s="27">
        <v>0.39</v>
      </c>
      <c r="AF98" s="27">
        <v>0.14000000000000001</v>
      </c>
      <c r="AG98" s="27">
        <v>2.1</v>
      </c>
      <c r="AH98" s="27">
        <v>6.17</v>
      </c>
      <c r="AI98" s="27">
        <v>0</v>
      </c>
      <c r="AJ98" s="27">
        <v>0</v>
      </c>
      <c r="AK98" s="27">
        <v>767.77</v>
      </c>
      <c r="AL98" s="27">
        <v>651.08000000000004</v>
      </c>
      <c r="AM98" s="27">
        <v>996.45</v>
      </c>
      <c r="AN98" s="27">
        <v>1132.29</v>
      </c>
      <c r="AO98" s="27">
        <v>321.3</v>
      </c>
      <c r="AP98" s="27">
        <v>604.36</v>
      </c>
      <c r="AQ98" s="27">
        <v>177.8</v>
      </c>
      <c r="AR98" s="27">
        <v>541.54</v>
      </c>
      <c r="AS98" s="27">
        <v>713.77</v>
      </c>
      <c r="AT98" s="27">
        <v>810.63</v>
      </c>
      <c r="AU98" s="27">
        <v>1221.45</v>
      </c>
      <c r="AV98" s="27">
        <v>521.51</v>
      </c>
      <c r="AW98" s="27">
        <v>630.6</v>
      </c>
      <c r="AX98" s="27">
        <v>2040.08</v>
      </c>
      <c r="AY98" s="27">
        <v>149.85</v>
      </c>
      <c r="AZ98" s="27">
        <v>590.12</v>
      </c>
      <c r="BA98" s="27">
        <v>582.57000000000005</v>
      </c>
      <c r="BB98" s="27">
        <v>480.08</v>
      </c>
      <c r="BC98" s="27">
        <v>175.24</v>
      </c>
      <c r="BD98" s="27">
        <v>0</v>
      </c>
      <c r="BE98" s="27">
        <v>0</v>
      </c>
      <c r="BF98" s="27">
        <v>0</v>
      </c>
      <c r="BG98" s="27">
        <v>0</v>
      </c>
      <c r="BH98" s="27">
        <v>0</v>
      </c>
      <c r="BI98" s="27">
        <v>0</v>
      </c>
      <c r="BJ98" s="27">
        <v>0</v>
      </c>
      <c r="BK98" s="27">
        <v>1.24</v>
      </c>
      <c r="BL98" s="27">
        <v>0</v>
      </c>
      <c r="BM98" s="27">
        <v>0.82</v>
      </c>
      <c r="BN98" s="27">
        <v>0.06</v>
      </c>
      <c r="BO98" s="27">
        <v>0.14000000000000001</v>
      </c>
      <c r="BP98" s="27">
        <v>0</v>
      </c>
      <c r="BQ98" s="27">
        <v>0</v>
      </c>
      <c r="BR98" s="27">
        <v>0</v>
      </c>
      <c r="BS98" s="27">
        <v>4.7300000000000004</v>
      </c>
      <c r="BT98" s="27">
        <v>0</v>
      </c>
      <c r="BU98" s="27">
        <v>0</v>
      </c>
      <c r="BV98" s="27">
        <v>13.37</v>
      </c>
      <c r="BW98" s="27">
        <v>0</v>
      </c>
      <c r="BX98" s="27">
        <v>0</v>
      </c>
      <c r="BY98" s="27">
        <v>0</v>
      </c>
      <c r="BZ98" s="27">
        <v>0</v>
      </c>
      <c r="CA98" s="27">
        <v>0</v>
      </c>
      <c r="CB98" s="27">
        <v>63.14</v>
      </c>
      <c r="CD98" s="27">
        <v>8.5299999999999994</v>
      </c>
      <c r="CF98" s="27">
        <v>0</v>
      </c>
      <c r="CG98" s="27">
        <v>0</v>
      </c>
      <c r="CH98" s="27">
        <v>0</v>
      </c>
      <c r="CI98" s="27">
        <v>0</v>
      </c>
      <c r="CJ98" s="27">
        <v>0</v>
      </c>
      <c r="CK98" s="27">
        <v>0</v>
      </c>
      <c r="CL98" s="27">
        <v>0</v>
      </c>
      <c r="CM98" s="27">
        <v>0</v>
      </c>
      <c r="CN98" s="27">
        <v>0</v>
      </c>
      <c r="CO98" s="27">
        <v>0</v>
      </c>
      <c r="CP98" s="27">
        <v>2</v>
      </c>
    </row>
    <row r="99" spans="1:94" s="27" customFormat="1">
      <c r="A99" s="27" t="str">
        <f>"300"</f>
        <v>300</v>
      </c>
      <c r="B99" s="28" t="s">
        <v>92</v>
      </c>
      <c r="C99" s="37" t="str">
        <f>"200"</f>
        <v>200</v>
      </c>
      <c r="D99" s="27">
        <v>0.1</v>
      </c>
      <c r="E99" s="27">
        <v>0</v>
      </c>
      <c r="F99" s="27">
        <v>0.02</v>
      </c>
      <c r="G99" s="27">
        <v>0.02</v>
      </c>
      <c r="H99" s="27">
        <v>14.74</v>
      </c>
      <c r="I99" s="27">
        <v>56.544170000000001</v>
      </c>
      <c r="J99" s="27">
        <v>0</v>
      </c>
      <c r="K99" s="27">
        <v>0</v>
      </c>
      <c r="L99" s="27">
        <v>0</v>
      </c>
      <c r="M99" s="27">
        <v>0</v>
      </c>
      <c r="N99" s="27">
        <v>14.69</v>
      </c>
      <c r="O99" s="27">
        <v>0</v>
      </c>
      <c r="P99" s="27">
        <v>0.05</v>
      </c>
      <c r="Q99" s="27">
        <v>0</v>
      </c>
      <c r="R99" s="27">
        <v>0</v>
      </c>
      <c r="S99" s="27">
        <v>0</v>
      </c>
      <c r="T99" s="27">
        <v>0.04</v>
      </c>
      <c r="U99" s="27">
        <v>0.15</v>
      </c>
      <c r="V99" s="27">
        <v>0.45</v>
      </c>
      <c r="W99" s="27">
        <v>0.44</v>
      </c>
      <c r="X99" s="27">
        <v>0</v>
      </c>
      <c r="Y99" s="27">
        <v>0</v>
      </c>
      <c r="Z99" s="27">
        <v>0.04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  <c r="AT99" s="27">
        <v>0</v>
      </c>
      <c r="AU99" s="27">
        <v>0</v>
      </c>
      <c r="AV99" s="27">
        <v>0</v>
      </c>
      <c r="AW99" s="27">
        <v>0</v>
      </c>
      <c r="AX99" s="27">
        <v>0</v>
      </c>
      <c r="AY99" s="27">
        <v>0</v>
      </c>
      <c r="AZ99" s="27">
        <v>0</v>
      </c>
      <c r="BA99" s="27">
        <v>0</v>
      </c>
      <c r="BB99" s="27">
        <v>0</v>
      </c>
      <c r="BC99" s="27">
        <v>0</v>
      </c>
      <c r="BD99" s="27">
        <v>0</v>
      </c>
      <c r="BE99" s="27">
        <v>0</v>
      </c>
      <c r="BF99" s="27">
        <v>0</v>
      </c>
      <c r="BG99" s="27">
        <v>0</v>
      </c>
      <c r="BH99" s="27">
        <v>0</v>
      </c>
      <c r="BI99" s="27">
        <v>0</v>
      </c>
      <c r="BJ99" s="27">
        <v>0</v>
      </c>
      <c r="BK99" s="27">
        <v>0</v>
      </c>
      <c r="BL99" s="27">
        <v>0</v>
      </c>
      <c r="BM99" s="27">
        <v>0</v>
      </c>
      <c r="BN99" s="27">
        <v>0</v>
      </c>
      <c r="BO99" s="27">
        <v>0</v>
      </c>
      <c r="BP99" s="27">
        <v>0</v>
      </c>
      <c r="BQ99" s="27">
        <v>0</v>
      </c>
      <c r="BR99" s="27">
        <v>0</v>
      </c>
      <c r="BS99" s="27">
        <v>0</v>
      </c>
      <c r="BT99" s="27">
        <v>0</v>
      </c>
      <c r="BU99" s="27">
        <v>0</v>
      </c>
      <c r="BV99" s="27">
        <v>0</v>
      </c>
      <c r="BW99" s="27">
        <v>0</v>
      </c>
      <c r="BX99" s="27">
        <v>0</v>
      </c>
      <c r="BY99" s="27">
        <v>0</v>
      </c>
      <c r="BZ99" s="27">
        <v>0</v>
      </c>
      <c r="CA99" s="27">
        <v>0</v>
      </c>
      <c r="CB99" s="27">
        <v>200.06</v>
      </c>
      <c r="CD99" s="27">
        <v>0</v>
      </c>
      <c r="CF99" s="27">
        <v>0</v>
      </c>
      <c r="CG99" s="27">
        <v>0</v>
      </c>
      <c r="CH99" s="27">
        <v>0</v>
      </c>
      <c r="CI99" s="27">
        <v>0</v>
      </c>
      <c r="CJ99" s="27">
        <v>0</v>
      </c>
      <c r="CK99" s="27">
        <v>0</v>
      </c>
      <c r="CL99" s="27">
        <v>0</v>
      </c>
      <c r="CM99" s="27">
        <v>0</v>
      </c>
      <c r="CN99" s="27">
        <v>0</v>
      </c>
      <c r="CO99" s="27">
        <v>15</v>
      </c>
      <c r="CP99" s="27">
        <v>0</v>
      </c>
    </row>
    <row r="100" spans="1:94" s="27" customFormat="1">
      <c r="A100" s="27" t="str">
        <f>"1/13"</f>
        <v>1/13</v>
      </c>
      <c r="B100" s="28" t="s">
        <v>100</v>
      </c>
      <c r="C100" s="37" t="str">
        <f>"41"</f>
        <v>41</v>
      </c>
      <c r="D100" s="27">
        <v>2.44</v>
      </c>
      <c r="E100" s="27">
        <v>0.08</v>
      </c>
      <c r="F100" s="27">
        <v>7.53</v>
      </c>
      <c r="G100" s="27">
        <v>0.28000000000000003</v>
      </c>
      <c r="H100" s="27">
        <v>14.67</v>
      </c>
      <c r="I100" s="27">
        <v>137.37639999999999</v>
      </c>
      <c r="J100" s="27">
        <v>4.71</v>
      </c>
      <c r="K100" s="27">
        <v>0.22</v>
      </c>
      <c r="L100" s="27">
        <v>0</v>
      </c>
      <c r="M100" s="27">
        <v>0</v>
      </c>
      <c r="N100" s="27">
        <v>0.47</v>
      </c>
      <c r="O100" s="27">
        <v>14.14</v>
      </c>
      <c r="P100" s="27">
        <v>0.06</v>
      </c>
      <c r="Q100" s="27">
        <v>0</v>
      </c>
      <c r="R100" s="27">
        <v>0</v>
      </c>
      <c r="S100" s="27">
        <v>0</v>
      </c>
      <c r="T100" s="27">
        <v>0.7</v>
      </c>
      <c r="U100" s="27">
        <v>1.5</v>
      </c>
      <c r="V100" s="27">
        <v>3</v>
      </c>
      <c r="W100" s="27">
        <v>2.4</v>
      </c>
      <c r="X100" s="27">
        <v>0</v>
      </c>
      <c r="Y100" s="27">
        <v>3</v>
      </c>
      <c r="Z100" s="27">
        <v>0.02</v>
      </c>
      <c r="AA100" s="27">
        <v>40</v>
      </c>
      <c r="AB100" s="27">
        <v>30</v>
      </c>
      <c r="AC100" s="27">
        <v>45</v>
      </c>
      <c r="AD100" s="27">
        <v>0.1</v>
      </c>
      <c r="AE100" s="27">
        <v>0</v>
      </c>
      <c r="AF100" s="27">
        <v>0.01</v>
      </c>
      <c r="AG100" s="27">
        <v>0.01</v>
      </c>
      <c r="AH100" s="27">
        <v>0.02</v>
      </c>
      <c r="AI100" s="27">
        <v>0</v>
      </c>
      <c r="AJ100" s="27">
        <v>0</v>
      </c>
      <c r="AK100" s="27">
        <v>117.97</v>
      </c>
      <c r="AL100" s="27">
        <v>122.52</v>
      </c>
      <c r="AM100" s="27">
        <v>188.95</v>
      </c>
      <c r="AN100" s="27">
        <v>64.64</v>
      </c>
      <c r="AO100" s="27">
        <v>37.35</v>
      </c>
      <c r="AP100" s="27">
        <v>76</v>
      </c>
      <c r="AQ100" s="27">
        <v>31.27</v>
      </c>
      <c r="AR100" s="27">
        <v>133.16</v>
      </c>
      <c r="AS100" s="27">
        <v>83.58</v>
      </c>
      <c r="AT100" s="27">
        <v>114.2</v>
      </c>
      <c r="AU100" s="27">
        <v>97.77</v>
      </c>
      <c r="AV100" s="27">
        <v>51.86</v>
      </c>
      <c r="AW100" s="27">
        <v>87.96</v>
      </c>
      <c r="AX100" s="27">
        <v>729.68</v>
      </c>
      <c r="AY100" s="27">
        <v>0</v>
      </c>
      <c r="AZ100" s="27">
        <v>237.92</v>
      </c>
      <c r="BA100" s="27">
        <v>106.77</v>
      </c>
      <c r="BB100" s="27">
        <v>71.47</v>
      </c>
      <c r="BC100" s="27">
        <v>54.32</v>
      </c>
      <c r="BD100" s="27">
        <v>0.27</v>
      </c>
      <c r="BE100" s="27">
        <v>0.12</v>
      </c>
      <c r="BF100" s="27">
        <v>7.0000000000000007E-2</v>
      </c>
      <c r="BG100" s="27">
        <v>0.15</v>
      </c>
      <c r="BH100" s="27">
        <v>0.17</v>
      </c>
      <c r="BI100" s="27">
        <v>0.79</v>
      </c>
      <c r="BJ100" s="27">
        <v>0</v>
      </c>
      <c r="BK100" s="27">
        <v>2.2400000000000002</v>
      </c>
      <c r="BL100" s="27">
        <v>0</v>
      </c>
      <c r="BM100" s="27">
        <v>0.69</v>
      </c>
      <c r="BN100" s="27">
        <v>0</v>
      </c>
      <c r="BO100" s="27">
        <v>0</v>
      </c>
      <c r="BP100" s="27">
        <v>0</v>
      </c>
      <c r="BQ100" s="27">
        <v>0.15</v>
      </c>
      <c r="BR100" s="27">
        <v>0.24</v>
      </c>
      <c r="BS100" s="27">
        <v>1.83</v>
      </c>
      <c r="BT100" s="27">
        <v>0</v>
      </c>
      <c r="BU100" s="27">
        <v>0</v>
      </c>
      <c r="BV100" s="27">
        <v>0.21</v>
      </c>
      <c r="BW100" s="27">
        <v>0.01</v>
      </c>
      <c r="BX100" s="27">
        <v>0</v>
      </c>
      <c r="BY100" s="27">
        <v>0</v>
      </c>
      <c r="BZ100" s="27">
        <v>0</v>
      </c>
      <c r="CA100" s="27">
        <v>0</v>
      </c>
      <c r="CB100" s="27">
        <v>14.62</v>
      </c>
      <c r="CD100" s="27">
        <v>45</v>
      </c>
      <c r="CF100" s="27">
        <v>0</v>
      </c>
      <c r="CG100" s="27">
        <v>0</v>
      </c>
      <c r="CH100" s="27">
        <v>0</v>
      </c>
      <c r="CI100" s="27">
        <v>0</v>
      </c>
      <c r="CJ100" s="27">
        <v>0</v>
      </c>
      <c r="CK100" s="27">
        <v>0</v>
      </c>
      <c r="CL100" s="27">
        <v>0</v>
      </c>
      <c r="CM100" s="27">
        <v>0</v>
      </c>
      <c r="CN100" s="27">
        <v>0</v>
      </c>
      <c r="CO100" s="27">
        <v>0</v>
      </c>
      <c r="CP100" s="27">
        <v>0</v>
      </c>
    </row>
    <row r="101" spans="1:94" s="25" customFormat="1">
      <c r="A101" s="25" t="str">
        <f>"-"</f>
        <v>-</v>
      </c>
      <c r="B101" s="26" t="s">
        <v>94</v>
      </c>
      <c r="C101" s="38" t="str">
        <f>"31"</f>
        <v>31</v>
      </c>
      <c r="D101" s="25">
        <v>2.0499999999999998</v>
      </c>
      <c r="E101" s="25">
        <v>0</v>
      </c>
      <c r="F101" s="25">
        <v>0.2</v>
      </c>
      <c r="G101" s="25">
        <v>0.2</v>
      </c>
      <c r="H101" s="25">
        <v>14.54</v>
      </c>
      <c r="I101" s="25">
        <v>69.409309999999991</v>
      </c>
      <c r="J101" s="25">
        <v>0</v>
      </c>
      <c r="K101" s="25">
        <v>0</v>
      </c>
      <c r="L101" s="25">
        <v>0</v>
      </c>
      <c r="M101" s="25">
        <v>0</v>
      </c>
      <c r="N101" s="25">
        <v>0.34</v>
      </c>
      <c r="O101" s="25">
        <v>14.14</v>
      </c>
      <c r="P101" s="25">
        <v>0.06</v>
      </c>
      <c r="Q101" s="25">
        <v>0</v>
      </c>
      <c r="R101" s="25">
        <v>0</v>
      </c>
      <c r="S101" s="25">
        <v>0</v>
      </c>
      <c r="T101" s="25">
        <v>0.56000000000000005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157.77000000000001</v>
      </c>
      <c r="AN101" s="25">
        <v>52.32</v>
      </c>
      <c r="AO101" s="25">
        <v>31.02</v>
      </c>
      <c r="AP101" s="25">
        <v>62.03</v>
      </c>
      <c r="AQ101" s="25">
        <v>23.46</v>
      </c>
      <c r="AR101" s="25">
        <v>112.2</v>
      </c>
      <c r="AS101" s="25">
        <v>69.58</v>
      </c>
      <c r="AT101" s="25">
        <v>97.09</v>
      </c>
      <c r="AU101" s="25">
        <v>80.099999999999994</v>
      </c>
      <c r="AV101" s="25">
        <v>42.07</v>
      </c>
      <c r="AW101" s="25">
        <v>74.44</v>
      </c>
      <c r="AX101" s="25">
        <v>622.47</v>
      </c>
      <c r="AY101" s="25">
        <v>0</v>
      </c>
      <c r="AZ101" s="25">
        <v>202.81</v>
      </c>
      <c r="BA101" s="25">
        <v>88.19</v>
      </c>
      <c r="BB101" s="25">
        <v>58.52</v>
      </c>
      <c r="BC101" s="25">
        <v>46.39</v>
      </c>
      <c r="BD101" s="25">
        <v>0</v>
      </c>
      <c r="BE101" s="25">
        <v>0</v>
      </c>
      <c r="BF101" s="25">
        <v>0</v>
      </c>
      <c r="BG101" s="25">
        <v>0</v>
      </c>
      <c r="BH101" s="25">
        <v>0</v>
      </c>
      <c r="BI101" s="25">
        <v>0</v>
      </c>
      <c r="BJ101" s="25">
        <v>0</v>
      </c>
      <c r="BK101" s="25">
        <v>0.02</v>
      </c>
      <c r="BL101" s="25">
        <v>0</v>
      </c>
      <c r="BM101" s="25">
        <v>0</v>
      </c>
      <c r="BN101" s="25">
        <v>0</v>
      </c>
      <c r="BO101" s="25">
        <v>0</v>
      </c>
      <c r="BP101" s="25">
        <v>0</v>
      </c>
      <c r="BQ101" s="25">
        <v>0</v>
      </c>
      <c r="BR101" s="25">
        <v>0</v>
      </c>
      <c r="BS101" s="25">
        <v>0.02</v>
      </c>
      <c r="BT101" s="25">
        <v>0</v>
      </c>
      <c r="BU101" s="25">
        <v>0</v>
      </c>
      <c r="BV101" s="25">
        <v>0.09</v>
      </c>
      <c r="BW101" s="25">
        <v>0</v>
      </c>
      <c r="BX101" s="25">
        <v>0</v>
      </c>
      <c r="BY101" s="25">
        <v>0</v>
      </c>
      <c r="BZ101" s="25">
        <v>0</v>
      </c>
      <c r="CA101" s="25">
        <v>0</v>
      </c>
      <c r="CB101" s="25">
        <v>12.12</v>
      </c>
      <c r="CD101" s="25">
        <v>0</v>
      </c>
      <c r="CF101" s="25">
        <v>0</v>
      </c>
      <c r="CG101" s="25">
        <v>0</v>
      </c>
      <c r="CH101" s="25">
        <v>0</v>
      </c>
      <c r="CI101" s="25">
        <v>0</v>
      </c>
      <c r="CJ101" s="25">
        <v>0</v>
      </c>
      <c r="CK101" s="25">
        <v>0</v>
      </c>
      <c r="CL101" s="25">
        <v>0</v>
      </c>
      <c r="CM101" s="25">
        <v>0</v>
      </c>
      <c r="CN101" s="25">
        <v>0</v>
      </c>
      <c r="CO101" s="25">
        <v>0</v>
      </c>
      <c r="CP101" s="25">
        <v>0</v>
      </c>
    </row>
    <row r="102" spans="1:94" s="29" customFormat="1">
      <c r="B102" s="30" t="s">
        <v>96</v>
      </c>
      <c r="C102" s="39">
        <v>552</v>
      </c>
      <c r="D102" s="29">
        <v>25.82</v>
      </c>
      <c r="E102" s="29">
        <v>14.14</v>
      </c>
      <c r="F102" s="29">
        <v>64.59</v>
      </c>
      <c r="G102" s="29">
        <v>24.9</v>
      </c>
      <c r="H102" s="29">
        <v>82.86</v>
      </c>
      <c r="I102" s="29">
        <v>1005.62</v>
      </c>
      <c r="J102" s="29">
        <v>21.15</v>
      </c>
      <c r="K102" s="29">
        <v>15.05</v>
      </c>
      <c r="L102" s="29">
        <v>0</v>
      </c>
      <c r="M102" s="29">
        <v>0</v>
      </c>
      <c r="N102" s="29">
        <v>16.5</v>
      </c>
      <c r="O102" s="29">
        <v>59.39</v>
      </c>
      <c r="P102" s="29">
        <v>6.96</v>
      </c>
      <c r="Q102" s="29">
        <v>0</v>
      </c>
      <c r="R102" s="29">
        <v>0</v>
      </c>
      <c r="S102" s="29">
        <v>0.3</v>
      </c>
      <c r="T102" s="29">
        <v>5.98</v>
      </c>
      <c r="U102" s="29">
        <v>1111.24</v>
      </c>
      <c r="V102" s="29">
        <v>470.39</v>
      </c>
      <c r="W102" s="29">
        <v>36.32</v>
      </c>
      <c r="X102" s="29">
        <v>115.45</v>
      </c>
      <c r="Y102" s="29">
        <v>308.29000000000002</v>
      </c>
      <c r="Z102" s="29">
        <v>5.46</v>
      </c>
      <c r="AA102" s="29">
        <v>66</v>
      </c>
      <c r="AB102" s="29">
        <v>49.32</v>
      </c>
      <c r="AC102" s="29">
        <v>80.16</v>
      </c>
      <c r="AD102" s="29">
        <v>11.24</v>
      </c>
      <c r="AE102" s="29">
        <v>0.55000000000000004</v>
      </c>
      <c r="AF102" s="29">
        <v>0.24</v>
      </c>
      <c r="AG102" s="29">
        <v>3.69</v>
      </c>
      <c r="AH102" s="29">
        <v>9.3699999999999992</v>
      </c>
      <c r="AI102" s="29">
        <v>0</v>
      </c>
      <c r="AJ102" s="29">
        <v>0</v>
      </c>
      <c r="AK102" s="29">
        <v>887.59</v>
      </c>
      <c r="AL102" s="29">
        <v>775.41</v>
      </c>
      <c r="AM102" s="29">
        <v>1668.5</v>
      </c>
      <c r="AN102" s="29">
        <v>1480.29</v>
      </c>
      <c r="AO102" s="29">
        <v>528.72</v>
      </c>
      <c r="AP102" s="29">
        <v>917.33</v>
      </c>
      <c r="AQ102" s="29">
        <v>312.22000000000003</v>
      </c>
      <c r="AR102" s="29">
        <v>1044.5999999999999</v>
      </c>
      <c r="AS102" s="29">
        <v>1119.19</v>
      </c>
      <c r="AT102" s="29">
        <v>1507.11</v>
      </c>
      <c r="AU102" s="29">
        <v>1878.1</v>
      </c>
      <c r="AV102" s="29">
        <v>746.64</v>
      </c>
      <c r="AW102" s="29">
        <v>1105.23</v>
      </c>
      <c r="AX102" s="29">
        <v>4375.21</v>
      </c>
      <c r="AY102" s="29">
        <v>149.85</v>
      </c>
      <c r="AZ102" s="29">
        <v>1249.06</v>
      </c>
      <c r="BA102" s="29">
        <v>1041.82</v>
      </c>
      <c r="BB102" s="29">
        <v>797.76</v>
      </c>
      <c r="BC102" s="29">
        <v>419.01</v>
      </c>
      <c r="BD102" s="29">
        <v>0.39</v>
      </c>
      <c r="BE102" s="29">
        <v>0.18</v>
      </c>
      <c r="BF102" s="29">
        <v>0.1</v>
      </c>
      <c r="BG102" s="29">
        <v>0.22</v>
      </c>
      <c r="BH102" s="29">
        <v>0.25</v>
      </c>
      <c r="BI102" s="29">
        <v>1.1499999999999999</v>
      </c>
      <c r="BJ102" s="29">
        <v>0</v>
      </c>
      <c r="BK102" s="29">
        <v>4.71</v>
      </c>
      <c r="BL102" s="29">
        <v>0</v>
      </c>
      <c r="BM102" s="29">
        <v>1.82</v>
      </c>
      <c r="BN102" s="29">
        <v>0.06</v>
      </c>
      <c r="BO102" s="29">
        <v>0.14000000000000001</v>
      </c>
      <c r="BP102" s="29">
        <v>0</v>
      </c>
      <c r="BQ102" s="29">
        <v>0.22</v>
      </c>
      <c r="BR102" s="29">
        <v>0.35</v>
      </c>
      <c r="BS102" s="29">
        <v>7.83</v>
      </c>
      <c r="BT102" s="29">
        <v>0.01</v>
      </c>
      <c r="BU102" s="29">
        <v>0</v>
      </c>
      <c r="BV102" s="29">
        <v>14.16</v>
      </c>
      <c r="BW102" s="29">
        <v>0.06</v>
      </c>
      <c r="BX102" s="29">
        <v>0</v>
      </c>
      <c r="BY102" s="29">
        <v>0</v>
      </c>
      <c r="BZ102" s="29">
        <v>0</v>
      </c>
      <c r="CA102" s="29">
        <v>0</v>
      </c>
      <c r="CB102" s="29">
        <v>441.24</v>
      </c>
      <c r="CC102" s="29">
        <f>$I$102/$I$103*100</f>
        <v>100</v>
      </c>
      <c r="CD102" s="29">
        <v>74.22</v>
      </c>
      <c r="CF102" s="29">
        <v>0</v>
      </c>
      <c r="CG102" s="29">
        <v>0</v>
      </c>
      <c r="CH102" s="29">
        <v>0</v>
      </c>
      <c r="CI102" s="29">
        <v>0</v>
      </c>
      <c r="CJ102" s="29">
        <v>0</v>
      </c>
      <c r="CK102" s="29">
        <v>0</v>
      </c>
      <c r="CL102" s="29">
        <v>0</v>
      </c>
      <c r="CM102" s="29">
        <v>0</v>
      </c>
      <c r="CN102" s="29">
        <v>0</v>
      </c>
      <c r="CO102" s="29">
        <v>15</v>
      </c>
      <c r="CP102" s="29">
        <v>2.4500000000000002</v>
      </c>
    </row>
    <row r="103" spans="1:94" s="29" customFormat="1">
      <c r="B103" s="30" t="s">
        <v>97</v>
      </c>
      <c r="C103" s="39"/>
      <c r="D103" s="29">
        <v>25.82</v>
      </c>
      <c r="E103" s="29">
        <v>14.14</v>
      </c>
      <c r="F103" s="29">
        <v>64.59</v>
      </c>
      <c r="G103" s="29">
        <v>24.9</v>
      </c>
      <c r="H103" s="29">
        <v>82.86</v>
      </c>
      <c r="I103" s="29">
        <v>1005.62</v>
      </c>
      <c r="J103" s="29">
        <v>21.15</v>
      </c>
      <c r="K103" s="29">
        <v>15.05</v>
      </c>
      <c r="L103" s="29">
        <v>0</v>
      </c>
      <c r="M103" s="29">
        <v>0</v>
      </c>
      <c r="N103" s="29">
        <v>16.5</v>
      </c>
      <c r="O103" s="29">
        <v>59.39</v>
      </c>
      <c r="P103" s="29">
        <v>6.96</v>
      </c>
      <c r="Q103" s="29">
        <v>0</v>
      </c>
      <c r="R103" s="29">
        <v>0</v>
      </c>
      <c r="S103" s="29">
        <v>0.3</v>
      </c>
      <c r="T103" s="29">
        <v>5.98</v>
      </c>
      <c r="U103" s="29">
        <v>1111.24</v>
      </c>
      <c r="V103" s="29">
        <v>470.39</v>
      </c>
      <c r="W103" s="29">
        <v>36.32</v>
      </c>
      <c r="X103" s="29">
        <v>115.45</v>
      </c>
      <c r="Y103" s="29">
        <v>308.29000000000002</v>
      </c>
      <c r="Z103" s="29">
        <v>5.46</v>
      </c>
      <c r="AA103" s="29">
        <v>66</v>
      </c>
      <c r="AB103" s="29">
        <v>49.32</v>
      </c>
      <c r="AC103" s="29">
        <v>80.16</v>
      </c>
      <c r="AD103" s="29">
        <v>11.24</v>
      </c>
      <c r="AE103" s="29">
        <v>0.55000000000000004</v>
      </c>
      <c r="AF103" s="29">
        <v>0.24</v>
      </c>
      <c r="AG103" s="29">
        <v>3.69</v>
      </c>
      <c r="AH103" s="29">
        <v>9.3699999999999992</v>
      </c>
      <c r="AI103" s="29">
        <v>0</v>
      </c>
      <c r="AJ103" s="29">
        <v>0</v>
      </c>
      <c r="AK103" s="29">
        <v>887.59</v>
      </c>
      <c r="AL103" s="29">
        <v>775.41</v>
      </c>
      <c r="AM103" s="29">
        <v>1668.5</v>
      </c>
      <c r="AN103" s="29">
        <v>1480.29</v>
      </c>
      <c r="AO103" s="29">
        <v>528.72</v>
      </c>
      <c r="AP103" s="29">
        <v>917.33</v>
      </c>
      <c r="AQ103" s="29">
        <v>312.22000000000003</v>
      </c>
      <c r="AR103" s="29">
        <v>1044.5999999999999</v>
      </c>
      <c r="AS103" s="29">
        <v>1119.19</v>
      </c>
      <c r="AT103" s="29">
        <v>1507.11</v>
      </c>
      <c r="AU103" s="29">
        <v>1878.1</v>
      </c>
      <c r="AV103" s="29">
        <v>746.64</v>
      </c>
      <c r="AW103" s="29">
        <v>1105.23</v>
      </c>
      <c r="AX103" s="29">
        <v>4375.21</v>
      </c>
      <c r="AY103" s="29">
        <v>149.85</v>
      </c>
      <c r="AZ103" s="29">
        <v>1249.06</v>
      </c>
      <c r="BA103" s="29">
        <v>1041.82</v>
      </c>
      <c r="BB103" s="29">
        <v>797.76</v>
      </c>
      <c r="BC103" s="29">
        <v>419.01</v>
      </c>
      <c r="BD103" s="29">
        <v>0.39</v>
      </c>
      <c r="BE103" s="29">
        <v>0.18</v>
      </c>
      <c r="BF103" s="29">
        <v>0.1</v>
      </c>
      <c r="BG103" s="29">
        <v>0.22</v>
      </c>
      <c r="BH103" s="29">
        <v>0.25</v>
      </c>
      <c r="BI103" s="29">
        <v>1.1499999999999999</v>
      </c>
      <c r="BJ103" s="29">
        <v>0</v>
      </c>
      <c r="BK103" s="29">
        <v>4.71</v>
      </c>
      <c r="BL103" s="29">
        <v>0</v>
      </c>
      <c r="BM103" s="29">
        <v>1.82</v>
      </c>
      <c r="BN103" s="29">
        <v>0.06</v>
      </c>
      <c r="BO103" s="29">
        <v>0.14000000000000001</v>
      </c>
      <c r="BP103" s="29">
        <v>0</v>
      </c>
      <c r="BQ103" s="29">
        <v>0.22</v>
      </c>
      <c r="BR103" s="29">
        <v>0.35</v>
      </c>
      <c r="BS103" s="29">
        <v>7.83</v>
      </c>
      <c r="BT103" s="29">
        <v>0.01</v>
      </c>
      <c r="BU103" s="29">
        <v>0</v>
      </c>
      <c r="BV103" s="29">
        <v>14.16</v>
      </c>
      <c r="BW103" s="29">
        <v>0.06</v>
      </c>
      <c r="BX103" s="29">
        <v>0</v>
      </c>
      <c r="BY103" s="29">
        <v>0</v>
      </c>
      <c r="BZ103" s="29">
        <v>0</v>
      </c>
      <c r="CA103" s="29">
        <v>0</v>
      </c>
      <c r="CB103" s="29">
        <v>441.24</v>
      </c>
      <c r="CD103" s="29">
        <v>74.22</v>
      </c>
      <c r="CF103" s="29">
        <v>0</v>
      </c>
      <c r="CG103" s="29">
        <v>0</v>
      </c>
      <c r="CH103" s="29">
        <v>0</v>
      </c>
      <c r="CI103" s="29">
        <v>0</v>
      </c>
      <c r="CJ103" s="29">
        <v>0</v>
      </c>
      <c r="CK103" s="29">
        <v>0</v>
      </c>
      <c r="CL103" s="29">
        <v>0</v>
      </c>
      <c r="CM103" s="29">
        <v>0</v>
      </c>
      <c r="CN103" s="29">
        <v>0</v>
      </c>
      <c r="CO103" s="29">
        <v>15</v>
      </c>
      <c r="CP103" s="29">
        <v>2.4500000000000002</v>
      </c>
    </row>
    <row r="104" spans="1:94">
      <c r="B104" s="24" t="s">
        <v>136</v>
      </c>
    </row>
    <row r="105" spans="1:94">
      <c r="B105" s="24" t="s">
        <v>89</v>
      </c>
    </row>
    <row r="106" spans="1:94" s="27" customFormat="1">
      <c r="A106" s="27" t="str">
        <f>"3/3"</f>
        <v>3/3</v>
      </c>
      <c r="B106" s="28" t="s">
        <v>121</v>
      </c>
      <c r="C106" s="37" t="str">
        <f>"180"</f>
        <v>180</v>
      </c>
      <c r="D106" s="27">
        <v>3.73</v>
      </c>
      <c r="E106" s="27">
        <v>0.65</v>
      </c>
      <c r="F106" s="27">
        <v>7.78</v>
      </c>
      <c r="G106" s="27">
        <v>1.07</v>
      </c>
      <c r="H106" s="27">
        <v>26.49</v>
      </c>
      <c r="I106" s="27">
        <v>220.42</v>
      </c>
      <c r="J106" s="27">
        <v>2.73</v>
      </c>
      <c r="K106" s="27">
        <v>0.1</v>
      </c>
      <c r="L106" s="27">
        <v>0</v>
      </c>
      <c r="M106" s="27">
        <v>0</v>
      </c>
      <c r="N106" s="27">
        <v>2.58</v>
      </c>
      <c r="O106" s="27">
        <v>21.87</v>
      </c>
      <c r="P106" s="27">
        <v>2.04</v>
      </c>
      <c r="Q106" s="27">
        <v>0</v>
      </c>
      <c r="R106" s="27">
        <v>0</v>
      </c>
      <c r="S106" s="27">
        <v>0.35</v>
      </c>
      <c r="T106" s="27">
        <v>2.27</v>
      </c>
      <c r="U106" s="27">
        <v>93.41</v>
      </c>
      <c r="V106" s="27">
        <v>763.51</v>
      </c>
      <c r="W106" s="27">
        <v>40.75</v>
      </c>
      <c r="X106" s="27">
        <v>36.42</v>
      </c>
      <c r="Y106" s="27">
        <v>104.19</v>
      </c>
      <c r="Z106" s="27">
        <v>1.35</v>
      </c>
      <c r="AA106" s="27">
        <v>22.5</v>
      </c>
      <c r="AB106" s="27">
        <v>40.93</v>
      </c>
      <c r="AC106" s="27">
        <v>30.06</v>
      </c>
      <c r="AD106" s="27">
        <v>0.21</v>
      </c>
      <c r="AE106" s="27">
        <v>0.14000000000000001</v>
      </c>
      <c r="AF106" s="27">
        <v>0.12</v>
      </c>
      <c r="AG106" s="27">
        <v>1.6</v>
      </c>
      <c r="AH106" s="27">
        <v>3.11</v>
      </c>
      <c r="AI106" s="27">
        <v>6.54</v>
      </c>
      <c r="AJ106" s="27">
        <v>0</v>
      </c>
      <c r="AK106" s="27">
        <v>36.64</v>
      </c>
      <c r="AL106" s="27">
        <v>36.17</v>
      </c>
      <c r="AM106" s="27">
        <v>139.19</v>
      </c>
      <c r="AN106" s="27">
        <v>141.72</v>
      </c>
      <c r="AO106" s="27">
        <v>31.93</v>
      </c>
      <c r="AP106" s="27">
        <v>91.36</v>
      </c>
      <c r="AQ106" s="27">
        <v>41.81</v>
      </c>
      <c r="AR106" s="27">
        <v>96.1</v>
      </c>
      <c r="AS106" s="27">
        <v>90.8</v>
      </c>
      <c r="AT106" s="27">
        <v>247.35</v>
      </c>
      <c r="AU106" s="27">
        <v>110.17</v>
      </c>
      <c r="AV106" s="27">
        <v>23.04</v>
      </c>
      <c r="AW106" s="27">
        <v>64.13</v>
      </c>
      <c r="AX106" s="27">
        <v>344.65</v>
      </c>
      <c r="AY106" s="27">
        <v>0</v>
      </c>
      <c r="AZ106" s="27">
        <v>48.22</v>
      </c>
      <c r="BA106" s="27">
        <v>43.86</v>
      </c>
      <c r="BB106" s="27">
        <v>87.3</v>
      </c>
      <c r="BC106" s="27">
        <v>25.99</v>
      </c>
      <c r="BD106" s="27">
        <v>0.11</v>
      </c>
      <c r="BE106" s="27">
        <v>0.05</v>
      </c>
      <c r="BF106" s="27">
        <v>0.03</v>
      </c>
      <c r="BG106" s="27">
        <v>0.06</v>
      </c>
      <c r="BH106" s="27">
        <v>7.0000000000000007E-2</v>
      </c>
      <c r="BI106" s="27">
        <v>0.34</v>
      </c>
      <c r="BJ106" s="27">
        <v>0</v>
      </c>
      <c r="BK106" s="27">
        <v>1.05</v>
      </c>
      <c r="BL106" s="27">
        <v>0</v>
      </c>
      <c r="BM106" s="27">
        <v>0.31</v>
      </c>
      <c r="BN106" s="27">
        <v>0</v>
      </c>
      <c r="BO106" s="27">
        <v>0</v>
      </c>
      <c r="BP106" s="27">
        <v>0</v>
      </c>
      <c r="BQ106" s="27">
        <v>7.0000000000000007E-2</v>
      </c>
      <c r="BR106" s="27">
        <v>0.11</v>
      </c>
      <c r="BS106" s="27">
        <v>1.02</v>
      </c>
      <c r="BT106" s="27">
        <v>0</v>
      </c>
      <c r="BU106" s="27">
        <v>0</v>
      </c>
      <c r="BV106" s="27">
        <v>0.17</v>
      </c>
      <c r="BW106" s="27">
        <v>0</v>
      </c>
      <c r="BX106" s="27">
        <v>0</v>
      </c>
      <c r="BY106" s="27">
        <v>0</v>
      </c>
      <c r="BZ106" s="27">
        <v>0</v>
      </c>
      <c r="CA106" s="27">
        <v>0</v>
      </c>
      <c r="CB106" s="27">
        <v>148.35</v>
      </c>
      <c r="CD106" s="27">
        <v>29.32</v>
      </c>
      <c r="CF106" s="27">
        <v>0</v>
      </c>
      <c r="CG106" s="27">
        <v>0</v>
      </c>
      <c r="CH106" s="27">
        <v>0</v>
      </c>
      <c r="CI106" s="27">
        <v>0</v>
      </c>
      <c r="CJ106" s="27">
        <v>0</v>
      </c>
      <c r="CK106" s="27">
        <v>0</v>
      </c>
      <c r="CL106" s="27">
        <v>0</v>
      </c>
      <c r="CM106" s="27">
        <v>0</v>
      </c>
      <c r="CN106" s="27">
        <v>0</v>
      </c>
      <c r="CO106" s="27">
        <v>0</v>
      </c>
      <c r="CP106" s="27">
        <v>0.27</v>
      </c>
    </row>
    <row r="107" spans="1:94" s="27" customFormat="1" ht="31.5">
      <c r="A107" s="27" t="str">
        <f>"12/7"</f>
        <v>12/7</v>
      </c>
      <c r="B107" s="28" t="s">
        <v>120</v>
      </c>
      <c r="C107" s="37" t="str">
        <f>"100"</f>
        <v>100</v>
      </c>
      <c r="D107" s="27">
        <v>13.72</v>
      </c>
      <c r="E107" s="27">
        <v>12.63</v>
      </c>
      <c r="F107" s="27">
        <v>10.3</v>
      </c>
      <c r="G107" s="27">
        <v>0.62</v>
      </c>
      <c r="H107" s="27">
        <v>10.93</v>
      </c>
      <c r="I107" s="27">
        <v>156.77000000000001</v>
      </c>
      <c r="J107" s="27">
        <v>0.74</v>
      </c>
      <c r="K107" s="27">
        <v>0</v>
      </c>
      <c r="L107" s="27">
        <v>0</v>
      </c>
      <c r="M107" s="27">
        <v>0</v>
      </c>
      <c r="N107" s="27">
        <v>1.1499999999999999</v>
      </c>
      <c r="O107" s="27">
        <v>6.84</v>
      </c>
      <c r="P107" s="27">
        <v>0.03</v>
      </c>
      <c r="Q107" s="27">
        <v>0</v>
      </c>
      <c r="R107" s="27">
        <v>0</v>
      </c>
      <c r="S107" s="27">
        <v>0.02</v>
      </c>
      <c r="T107" s="27">
        <v>1.95</v>
      </c>
      <c r="U107" s="27">
        <v>200.8</v>
      </c>
      <c r="V107" s="27">
        <v>264.75</v>
      </c>
      <c r="W107" s="27">
        <v>58.68</v>
      </c>
      <c r="X107" s="27">
        <v>43.56</v>
      </c>
      <c r="Y107" s="27">
        <v>201.96</v>
      </c>
      <c r="Z107" s="27">
        <v>0.77</v>
      </c>
      <c r="AA107" s="27">
        <v>27.13</v>
      </c>
      <c r="AB107" s="27">
        <v>5.75</v>
      </c>
      <c r="AC107" s="27">
        <v>28.15</v>
      </c>
      <c r="AD107" s="27">
        <v>0.26</v>
      </c>
      <c r="AE107" s="27">
        <v>0.09</v>
      </c>
      <c r="AF107" s="27">
        <v>0.14000000000000001</v>
      </c>
      <c r="AG107" s="27">
        <v>0.97</v>
      </c>
      <c r="AH107" s="27">
        <v>3.84</v>
      </c>
      <c r="AI107" s="27">
        <v>0.64</v>
      </c>
      <c r="AJ107" s="27">
        <v>0</v>
      </c>
      <c r="AK107" s="27">
        <v>30.97</v>
      </c>
      <c r="AL107" s="27">
        <v>30.59</v>
      </c>
      <c r="AM107" s="27">
        <v>199.99</v>
      </c>
      <c r="AN107" s="27">
        <v>123.44</v>
      </c>
      <c r="AO107" s="27">
        <v>55.62</v>
      </c>
      <c r="AP107" s="27">
        <v>93.69</v>
      </c>
      <c r="AQ107" s="27">
        <v>32.68</v>
      </c>
      <c r="AR107" s="27">
        <v>125.73</v>
      </c>
      <c r="AS107" s="27">
        <v>78.92</v>
      </c>
      <c r="AT107" s="27">
        <v>98.03</v>
      </c>
      <c r="AU107" s="27">
        <v>115.29</v>
      </c>
      <c r="AV107" s="27">
        <v>42.42</v>
      </c>
      <c r="AW107" s="27">
        <v>64.03</v>
      </c>
      <c r="AX107" s="27">
        <v>434.16</v>
      </c>
      <c r="AY107" s="27">
        <v>0.83</v>
      </c>
      <c r="AZ107" s="27">
        <v>130.66999999999999</v>
      </c>
      <c r="BA107" s="27">
        <v>101.7</v>
      </c>
      <c r="BB107" s="27">
        <v>94.15</v>
      </c>
      <c r="BC107" s="27">
        <v>46.85</v>
      </c>
      <c r="BD107" s="27">
        <v>0</v>
      </c>
      <c r="BE107" s="27">
        <v>0</v>
      </c>
      <c r="BF107" s="27">
        <v>0</v>
      </c>
      <c r="BG107" s="27">
        <v>0</v>
      </c>
      <c r="BH107" s="27">
        <v>0</v>
      </c>
      <c r="BI107" s="27">
        <v>0</v>
      </c>
      <c r="BJ107" s="27">
        <v>0</v>
      </c>
      <c r="BK107" s="27">
        <v>0.02</v>
      </c>
      <c r="BL107" s="27">
        <v>0</v>
      </c>
      <c r="BM107" s="27">
        <v>0</v>
      </c>
      <c r="BN107" s="27">
        <v>0</v>
      </c>
      <c r="BO107" s="27">
        <v>0</v>
      </c>
      <c r="BP107" s="27">
        <v>0</v>
      </c>
      <c r="BQ107" s="27">
        <v>0</v>
      </c>
      <c r="BR107" s="27">
        <v>0</v>
      </c>
      <c r="BS107" s="27">
        <v>0.01</v>
      </c>
      <c r="BT107" s="27">
        <v>0</v>
      </c>
      <c r="BU107" s="27">
        <v>0</v>
      </c>
      <c r="BV107" s="27">
        <v>0.05</v>
      </c>
      <c r="BW107" s="27">
        <v>0</v>
      </c>
      <c r="BX107" s="27">
        <v>0</v>
      </c>
      <c r="BY107" s="27">
        <v>0</v>
      </c>
      <c r="BZ107" s="27">
        <v>0</v>
      </c>
      <c r="CA107" s="27">
        <v>0</v>
      </c>
      <c r="CB107" s="27">
        <v>89.6</v>
      </c>
      <c r="CD107" s="27">
        <v>28.08</v>
      </c>
      <c r="CF107" s="27">
        <v>0</v>
      </c>
      <c r="CG107" s="27">
        <v>0</v>
      </c>
      <c r="CH107" s="27">
        <v>0</v>
      </c>
      <c r="CI107" s="27">
        <v>0</v>
      </c>
      <c r="CJ107" s="27">
        <v>0</v>
      </c>
      <c r="CK107" s="27">
        <v>0</v>
      </c>
      <c r="CL107" s="27">
        <v>0</v>
      </c>
      <c r="CM107" s="27">
        <v>0</v>
      </c>
      <c r="CN107" s="27">
        <v>0</v>
      </c>
      <c r="CO107" s="27">
        <v>0</v>
      </c>
      <c r="CP107" s="27">
        <v>0.5</v>
      </c>
    </row>
    <row r="108" spans="1:94" s="27" customFormat="1">
      <c r="A108" s="27" t="str">
        <f>"6/10"</f>
        <v>6/10</v>
      </c>
      <c r="B108" s="28" t="s">
        <v>122</v>
      </c>
      <c r="C108" s="37" t="str">
        <f>"200"</f>
        <v>200</v>
      </c>
      <c r="D108" s="27">
        <v>1.02</v>
      </c>
      <c r="E108" s="27">
        <v>0</v>
      </c>
      <c r="F108" s="27">
        <v>0.06</v>
      </c>
      <c r="G108" s="27">
        <v>0.06</v>
      </c>
      <c r="H108" s="27">
        <v>23.18</v>
      </c>
      <c r="I108" s="27">
        <v>87.598919999999993</v>
      </c>
      <c r="J108" s="27">
        <v>0.02</v>
      </c>
      <c r="K108" s="27">
        <v>0</v>
      </c>
      <c r="L108" s="27">
        <v>0</v>
      </c>
      <c r="M108" s="27">
        <v>0</v>
      </c>
      <c r="N108" s="27">
        <v>19.190000000000001</v>
      </c>
      <c r="O108" s="27">
        <v>0.56999999999999995</v>
      </c>
      <c r="P108" s="27">
        <v>3.42</v>
      </c>
      <c r="Q108" s="27">
        <v>0</v>
      </c>
      <c r="R108" s="27">
        <v>0</v>
      </c>
      <c r="S108" s="27">
        <v>0.3</v>
      </c>
      <c r="T108" s="27">
        <v>0.81</v>
      </c>
      <c r="U108" s="27">
        <v>3.47</v>
      </c>
      <c r="V108" s="27">
        <v>340.26</v>
      </c>
      <c r="W108" s="27">
        <v>31.33</v>
      </c>
      <c r="X108" s="27">
        <v>19.95</v>
      </c>
      <c r="Y108" s="27">
        <v>27.16</v>
      </c>
      <c r="Z108" s="27">
        <v>0.65</v>
      </c>
      <c r="AA108" s="27">
        <v>0</v>
      </c>
      <c r="AB108" s="27">
        <v>630</v>
      </c>
      <c r="AC108" s="27">
        <v>116.6</v>
      </c>
      <c r="AD108" s="27">
        <v>1.1000000000000001</v>
      </c>
      <c r="AE108" s="27">
        <v>0.02</v>
      </c>
      <c r="AF108" s="27">
        <v>0.04</v>
      </c>
      <c r="AG108" s="27">
        <v>0.51</v>
      </c>
      <c r="AH108" s="27">
        <v>0.78</v>
      </c>
      <c r="AI108" s="27">
        <v>0.32</v>
      </c>
      <c r="AJ108" s="27">
        <v>0</v>
      </c>
      <c r="AK108" s="27">
        <v>0</v>
      </c>
      <c r="AL108" s="27">
        <v>0</v>
      </c>
      <c r="AM108" s="27">
        <v>0.01</v>
      </c>
      <c r="AN108" s="27">
        <v>0.02</v>
      </c>
      <c r="AO108" s="27">
        <v>0</v>
      </c>
      <c r="AP108" s="27">
        <v>0.01</v>
      </c>
      <c r="AQ108" s="27">
        <v>0</v>
      </c>
      <c r="AR108" s="27">
        <v>0.01</v>
      </c>
      <c r="AS108" s="27">
        <v>0.01</v>
      </c>
      <c r="AT108" s="27">
        <v>0.01</v>
      </c>
      <c r="AU108" s="27">
        <v>0.06</v>
      </c>
      <c r="AV108" s="27">
        <v>0</v>
      </c>
      <c r="AW108" s="27">
        <v>0.01</v>
      </c>
      <c r="AX108" s="27">
        <v>0.03</v>
      </c>
      <c r="AY108" s="27">
        <v>0</v>
      </c>
      <c r="AZ108" s="27">
        <v>0.02</v>
      </c>
      <c r="BA108" s="27">
        <v>0.01</v>
      </c>
      <c r="BB108" s="27">
        <v>0.01</v>
      </c>
      <c r="BC108" s="27">
        <v>0</v>
      </c>
      <c r="BD108" s="27">
        <v>0</v>
      </c>
      <c r="BE108" s="27">
        <v>0</v>
      </c>
      <c r="BF108" s="27">
        <v>0</v>
      </c>
      <c r="BG108" s="27">
        <v>0</v>
      </c>
      <c r="BH108" s="27">
        <v>0</v>
      </c>
      <c r="BI108" s="27">
        <v>0</v>
      </c>
      <c r="BJ108" s="27">
        <v>0</v>
      </c>
      <c r="BK108" s="27">
        <v>0</v>
      </c>
      <c r="BL108" s="27">
        <v>0</v>
      </c>
      <c r="BM108" s="27">
        <v>0</v>
      </c>
      <c r="BN108" s="27">
        <v>0</v>
      </c>
      <c r="BO108" s="27">
        <v>0</v>
      </c>
      <c r="BP108" s="27">
        <v>0</v>
      </c>
      <c r="BQ108" s="27">
        <v>0</v>
      </c>
      <c r="BR108" s="27">
        <v>0</v>
      </c>
      <c r="BS108" s="27">
        <v>0.01</v>
      </c>
      <c r="BT108" s="27">
        <v>0</v>
      </c>
      <c r="BU108" s="27">
        <v>0</v>
      </c>
      <c r="BV108" s="27">
        <v>0.01</v>
      </c>
      <c r="BW108" s="27">
        <v>0</v>
      </c>
      <c r="BX108" s="27">
        <v>0</v>
      </c>
      <c r="BY108" s="27">
        <v>0</v>
      </c>
      <c r="BZ108" s="27">
        <v>0</v>
      </c>
      <c r="CA108" s="27">
        <v>0</v>
      </c>
      <c r="CB108" s="27">
        <v>214.01</v>
      </c>
      <c r="CD108" s="27">
        <v>105</v>
      </c>
      <c r="CF108" s="27">
        <v>0</v>
      </c>
      <c r="CG108" s="27">
        <v>0</v>
      </c>
      <c r="CH108" s="27">
        <v>0</v>
      </c>
      <c r="CI108" s="27">
        <v>0</v>
      </c>
      <c r="CJ108" s="27">
        <v>0</v>
      </c>
      <c r="CK108" s="27">
        <v>0</v>
      </c>
      <c r="CL108" s="27">
        <v>0</v>
      </c>
      <c r="CM108" s="27">
        <v>0</v>
      </c>
      <c r="CN108" s="27">
        <v>0</v>
      </c>
      <c r="CO108" s="27">
        <v>10</v>
      </c>
      <c r="CP108" s="27">
        <v>0</v>
      </c>
    </row>
    <row r="109" spans="1:94" s="27" customFormat="1">
      <c r="A109" s="27" t="str">
        <f>"-"</f>
        <v>-</v>
      </c>
      <c r="B109" s="28" t="s">
        <v>94</v>
      </c>
      <c r="C109" s="37" t="str">
        <f>"31"</f>
        <v>31</v>
      </c>
      <c r="D109" s="27">
        <v>2.0499999999999998</v>
      </c>
      <c r="E109" s="27">
        <v>0</v>
      </c>
      <c r="F109" s="27">
        <v>0.2</v>
      </c>
      <c r="G109" s="27">
        <v>0.2</v>
      </c>
      <c r="H109" s="27">
        <v>14.54</v>
      </c>
      <c r="I109" s="27">
        <v>69.409309999999991</v>
      </c>
      <c r="J109" s="27">
        <v>0</v>
      </c>
      <c r="K109" s="27">
        <v>0</v>
      </c>
      <c r="L109" s="27">
        <v>0</v>
      </c>
      <c r="M109" s="27">
        <v>0</v>
      </c>
      <c r="N109" s="27">
        <v>0.34</v>
      </c>
      <c r="O109" s="27">
        <v>14.14</v>
      </c>
      <c r="P109" s="27">
        <v>0.06</v>
      </c>
      <c r="Q109" s="27">
        <v>0</v>
      </c>
      <c r="R109" s="27">
        <v>0</v>
      </c>
      <c r="S109" s="27">
        <v>0</v>
      </c>
      <c r="T109" s="27">
        <v>0.56000000000000005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27">
        <v>157.77000000000001</v>
      </c>
      <c r="AN109" s="27">
        <v>52.32</v>
      </c>
      <c r="AO109" s="27">
        <v>31.02</v>
      </c>
      <c r="AP109" s="27">
        <v>62.03</v>
      </c>
      <c r="AQ109" s="27">
        <v>23.46</v>
      </c>
      <c r="AR109" s="27">
        <v>112.2</v>
      </c>
      <c r="AS109" s="27">
        <v>69.58</v>
      </c>
      <c r="AT109" s="27">
        <v>97.09</v>
      </c>
      <c r="AU109" s="27">
        <v>80.099999999999994</v>
      </c>
      <c r="AV109" s="27">
        <v>42.07</v>
      </c>
      <c r="AW109" s="27">
        <v>74.44</v>
      </c>
      <c r="AX109" s="27">
        <v>622.47</v>
      </c>
      <c r="AY109" s="27">
        <v>0</v>
      </c>
      <c r="AZ109" s="27">
        <v>202.81</v>
      </c>
      <c r="BA109" s="27">
        <v>88.19</v>
      </c>
      <c r="BB109" s="27">
        <v>58.52</v>
      </c>
      <c r="BC109" s="27">
        <v>46.39</v>
      </c>
      <c r="BD109" s="27">
        <v>0</v>
      </c>
      <c r="BE109" s="27">
        <v>0</v>
      </c>
      <c r="BF109" s="27">
        <v>0</v>
      </c>
      <c r="BG109" s="27">
        <v>0</v>
      </c>
      <c r="BH109" s="27">
        <v>0</v>
      </c>
      <c r="BI109" s="27">
        <v>0</v>
      </c>
      <c r="BJ109" s="27">
        <v>0</v>
      </c>
      <c r="BK109" s="27">
        <v>0.02</v>
      </c>
      <c r="BL109" s="27">
        <v>0</v>
      </c>
      <c r="BM109" s="27">
        <v>0</v>
      </c>
      <c r="BN109" s="27">
        <v>0</v>
      </c>
      <c r="BO109" s="27">
        <v>0</v>
      </c>
      <c r="BP109" s="27">
        <v>0</v>
      </c>
      <c r="BQ109" s="27">
        <v>0</v>
      </c>
      <c r="BR109" s="27">
        <v>0</v>
      </c>
      <c r="BS109" s="27">
        <v>0.02</v>
      </c>
      <c r="BT109" s="27">
        <v>0</v>
      </c>
      <c r="BU109" s="27">
        <v>0</v>
      </c>
      <c r="BV109" s="27">
        <v>0.09</v>
      </c>
      <c r="BW109" s="27">
        <v>0</v>
      </c>
      <c r="BX109" s="27">
        <v>0</v>
      </c>
      <c r="BY109" s="27">
        <v>0</v>
      </c>
      <c r="BZ109" s="27">
        <v>0</v>
      </c>
      <c r="CA109" s="27">
        <v>0</v>
      </c>
      <c r="CB109" s="27">
        <v>12.12</v>
      </c>
      <c r="CD109" s="27">
        <v>0</v>
      </c>
      <c r="CF109" s="27">
        <v>0</v>
      </c>
      <c r="CG109" s="27">
        <v>0</v>
      </c>
      <c r="CH109" s="27">
        <v>0</v>
      </c>
      <c r="CI109" s="27">
        <v>0</v>
      </c>
      <c r="CJ109" s="27">
        <v>0</v>
      </c>
      <c r="CK109" s="27">
        <v>0</v>
      </c>
      <c r="CL109" s="27">
        <v>0</v>
      </c>
      <c r="CM109" s="27">
        <v>0</v>
      </c>
      <c r="CN109" s="27">
        <v>0</v>
      </c>
      <c r="CO109" s="27">
        <v>0</v>
      </c>
      <c r="CP109" s="27">
        <v>0</v>
      </c>
    </row>
    <row r="110" spans="1:94" s="25" customFormat="1">
      <c r="A110" s="25" t="str">
        <f>"-"</f>
        <v>-</v>
      </c>
      <c r="B110" s="26" t="s">
        <v>95</v>
      </c>
      <c r="C110" s="38" t="str">
        <f>"60"</f>
        <v>60</v>
      </c>
      <c r="D110" s="25">
        <v>0.47</v>
      </c>
      <c r="E110" s="25">
        <v>0</v>
      </c>
      <c r="F110" s="25">
        <v>0.06</v>
      </c>
      <c r="G110" s="25">
        <v>0.06</v>
      </c>
      <c r="H110" s="25">
        <v>1.47</v>
      </c>
      <c r="I110" s="25">
        <v>8.4025199999999991</v>
      </c>
      <c r="J110" s="25">
        <v>0</v>
      </c>
      <c r="K110" s="25">
        <v>0</v>
      </c>
      <c r="L110" s="25">
        <v>0</v>
      </c>
      <c r="M110" s="25">
        <v>0</v>
      </c>
      <c r="N110" s="25">
        <v>0.94</v>
      </c>
      <c r="O110" s="25">
        <v>0.06</v>
      </c>
      <c r="P110" s="25">
        <v>0.47</v>
      </c>
      <c r="Q110" s="25">
        <v>0</v>
      </c>
      <c r="R110" s="25">
        <v>0</v>
      </c>
      <c r="S110" s="25">
        <v>0.41</v>
      </c>
      <c r="T110" s="25">
        <v>2.29</v>
      </c>
      <c r="U110" s="25">
        <v>653.27</v>
      </c>
      <c r="V110" s="25">
        <v>82.91</v>
      </c>
      <c r="W110" s="25">
        <v>13.52</v>
      </c>
      <c r="X110" s="25">
        <v>8.23</v>
      </c>
      <c r="Y110" s="25">
        <v>14.11</v>
      </c>
      <c r="Z110" s="25">
        <v>0.35</v>
      </c>
      <c r="AA110" s="25">
        <v>0</v>
      </c>
      <c r="AB110" s="25">
        <v>17.64</v>
      </c>
      <c r="AC110" s="25">
        <v>3</v>
      </c>
      <c r="AD110" s="25">
        <v>0.06</v>
      </c>
      <c r="AE110" s="25">
        <v>0.01</v>
      </c>
      <c r="AF110" s="25">
        <v>0.01</v>
      </c>
      <c r="AG110" s="25">
        <v>0.06</v>
      </c>
      <c r="AH110" s="25">
        <v>0.12</v>
      </c>
      <c r="AI110" s="25">
        <v>2.94</v>
      </c>
      <c r="AJ110" s="25">
        <v>0</v>
      </c>
      <c r="AK110" s="25">
        <v>15.88</v>
      </c>
      <c r="AL110" s="25">
        <v>12.35</v>
      </c>
      <c r="AM110" s="25">
        <v>17.64</v>
      </c>
      <c r="AN110" s="25">
        <v>15.29</v>
      </c>
      <c r="AO110" s="25">
        <v>3.53</v>
      </c>
      <c r="AP110" s="25">
        <v>12.35</v>
      </c>
      <c r="AQ110" s="25">
        <v>2.94</v>
      </c>
      <c r="AR110" s="25">
        <v>10</v>
      </c>
      <c r="AS110" s="25">
        <v>0</v>
      </c>
      <c r="AT110" s="25">
        <v>0</v>
      </c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5">
        <v>0</v>
      </c>
      <c r="BE110" s="25">
        <v>0</v>
      </c>
      <c r="BF110" s="25">
        <v>0</v>
      </c>
      <c r="BG110" s="25">
        <v>0</v>
      </c>
      <c r="BH110" s="25">
        <v>0</v>
      </c>
      <c r="BI110" s="25">
        <v>0</v>
      </c>
      <c r="BJ110" s="25">
        <v>0</v>
      </c>
      <c r="BK110" s="25">
        <v>0</v>
      </c>
      <c r="BL110" s="25">
        <v>0</v>
      </c>
      <c r="BM110" s="25">
        <v>0</v>
      </c>
      <c r="BN110" s="25">
        <v>0</v>
      </c>
      <c r="BO110" s="25">
        <v>0</v>
      </c>
      <c r="BP110" s="25">
        <v>0</v>
      </c>
      <c r="BQ110" s="25">
        <v>0</v>
      </c>
      <c r="BR110" s="25">
        <v>0</v>
      </c>
      <c r="BS110" s="25">
        <v>0</v>
      </c>
      <c r="BT110" s="25">
        <v>0</v>
      </c>
      <c r="BU110" s="25">
        <v>0</v>
      </c>
      <c r="BV110" s="25">
        <v>0</v>
      </c>
      <c r="BW110" s="25">
        <v>0</v>
      </c>
      <c r="BX110" s="25">
        <v>0</v>
      </c>
      <c r="BY110" s="25">
        <v>0</v>
      </c>
      <c r="BZ110" s="25">
        <v>0</v>
      </c>
      <c r="CA110" s="25">
        <v>0</v>
      </c>
      <c r="CB110" s="25">
        <v>55.2</v>
      </c>
      <c r="CD110" s="25">
        <v>2.94</v>
      </c>
      <c r="CF110" s="25">
        <v>0</v>
      </c>
      <c r="CG110" s="25">
        <v>0</v>
      </c>
      <c r="CH110" s="25">
        <v>0</v>
      </c>
      <c r="CI110" s="25">
        <v>0</v>
      </c>
      <c r="CJ110" s="25">
        <v>0</v>
      </c>
      <c r="CK110" s="25">
        <v>0</v>
      </c>
      <c r="CL110" s="25">
        <v>0</v>
      </c>
      <c r="CM110" s="25">
        <v>0</v>
      </c>
      <c r="CN110" s="25">
        <v>0</v>
      </c>
      <c r="CO110" s="25">
        <v>0</v>
      </c>
      <c r="CP110" s="25">
        <v>0</v>
      </c>
    </row>
    <row r="111" spans="1:94" s="29" customFormat="1">
      <c r="B111" s="30" t="s">
        <v>96</v>
      </c>
      <c r="C111" s="39">
        <v>571</v>
      </c>
      <c r="D111" s="29">
        <v>20.99</v>
      </c>
      <c r="E111" s="29">
        <v>13.29</v>
      </c>
      <c r="F111" s="29">
        <f>SUM(F106:F110)</f>
        <v>18.399999999999999</v>
      </c>
      <c r="G111" s="29">
        <f>SUM(G106:G110)</f>
        <v>2.0099999999999998</v>
      </c>
      <c r="H111" s="29">
        <f>SUM(H106:H110)</f>
        <v>76.61</v>
      </c>
      <c r="I111" s="29">
        <f>SUM(I106:I110)</f>
        <v>542.60074999999995</v>
      </c>
      <c r="J111" s="29">
        <v>3.49</v>
      </c>
      <c r="K111" s="29">
        <v>0.1</v>
      </c>
      <c r="L111" s="29">
        <v>0</v>
      </c>
      <c r="M111" s="29">
        <v>0</v>
      </c>
      <c r="N111" s="29">
        <v>24.2</v>
      </c>
      <c r="O111" s="29">
        <v>43.47</v>
      </c>
      <c r="P111" s="29">
        <v>6.02</v>
      </c>
      <c r="Q111" s="29">
        <v>0</v>
      </c>
      <c r="R111" s="29">
        <v>0</v>
      </c>
      <c r="S111" s="29">
        <v>1.08</v>
      </c>
      <c r="T111" s="29">
        <v>7.88</v>
      </c>
      <c r="U111" s="29">
        <v>950.94</v>
      </c>
      <c r="V111" s="29">
        <v>1451.42</v>
      </c>
      <c r="W111" s="29">
        <v>144.29</v>
      </c>
      <c r="X111" s="29">
        <v>108.17</v>
      </c>
      <c r="Y111" s="29">
        <v>347.41</v>
      </c>
      <c r="Z111" s="29">
        <v>3.13</v>
      </c>
      <c r="AA111" s="29">
        <v>49.63</v>
      </c>
      <c r="AB111" s="29">
        <v>694.32</v>
      </c>
      <c r="AC111" s="29">
        <v>177.81</v>
      </c>
      <c r="AD111" s="29">
        <v>1.63</v>
      </c>
      <c r="AE111" s="29">
        <v>0.26</v>
      </c>
      <c r="AF111" s="29">
        <v>0.31</v>
      </c>
      <c r="AG111" s="29">
        <v>3.14</v>
      </c>
      <c r="AH111" s="29">
        <v>7.84</v>
      </c>
      <c r="AI111" s="29">
        <v>10.43</v>
      </c>
      <c r="AJ111" s="29">
        <v>0</v>
      </c>
      <c r="AK111" s="29">
        <v>83.48</v>
      </c>
      <c r="AL111" s="29">
        <v>79.099999999999994</v>
      </c>
      <c r="AM111" s="29">
        <v>514.61</v>
      </c>
      <c r="AN111" s="29">
        <v>332.78</v>
      </c>
      <c r="AO111" s="29">
        <v>122.1</v>
      </c>
      <c r="AP111" s="29">
        <v>259.44</v>
      </c>
      <c r="AQ111" s="29">
        <v>100.9</v>
      </c>
      <c r="AR111" s="29">
        <v>344.04</v>
      </c>
      <c r="AS111" s="29">
        <v>239.32</v>
      </c>
      <c r="AT111" s="29">
        <v>442.48</v>
      </c>
      <c r="AU111" s="29">
        <v>305.62</v>
      </c>
      <c r="AV111" s="29">
        <v>107.54</v>
      </c>
      <c r="AW111" s="29">
        <v>202.6</v>
      </c>
      <c r="AX111" s="29">
        <v>1401.31</v>
      </c>
      <c r="AY111" s="29">
        <v>0.83</v>
      </c>
      <c r="AZ111" s="29">
        <v>381.72</v>
      </c>
      <c r="BA111" s="29">
        <v>233.77</v>
      </c>
      <c r="BB111" s="29">
        <v>239.97</v>
      </c>
      <c r="BC111" s="29">
        <v>119.23</v>
      </c>
      <c r="BD111" s="29">
        <v>0.11</v>
      </c>
      <c r="BE111" s="29">
        <v>0.05</v>
      </c>
      <c r="BF111" s="29">
        <v>0.03</v>
      </c>
      <c r="BG111" s="29">
        <v>0.06</v>
      </c>
      <c r="BH111" s="29">
        <v>7.0000000000000007E-2</v>
      </c>
      <c r="BI111" s="29">
        <v>0.34</v>
      </c>
      <c r="BJ111" s="29">
        <v>0</v>
      </c>
      <c r="BK111" s="29">
        <v>1.1000000000000001</v>
      </c>
      <c r="BL111" s="29">
        <v>0</v>
      </c>
      <c r="BM111" s="29">
        <v>0.32</v>
      </c>
      <c r="BN111" s="29">
        <v>0</v>
      </c>
      <c r="BO111" s="29">
        <v>0</v>
      </c>
      <c r="BP111" s="29">
        <v>0</v>
      </c>
      <c r="BQ111" s="29">
        <v>7.0000000000000007E-2</v>
      </c>
      <c r="BR111" s="29">
        <v>0.11</v>
      </c>
      <c r="BS111" s="29">
        <v>1.06</v>
      </c>
      <c r="BT111" s="29">
        <v>0</v>
      </c>
      <c r="BU111" s="29">
        <v>0</v>
      </c>
      <c r="BV111" s="29">
        <v>0.31</v>
      </c>
      <c r="BW111" s="29">
        <v>0.01</v>
      </c>
      <c r="BX111" s="29">
        <v>0</v>
      </c>
      <c r="BY111" s="29">
        <v>0</v>
      </c>
      <c r="BZ111" s="29">
        <v>0</v>
      </c>
      <c r="CA111" s="29">
        <v>0</v>
      </c>
      <c r="CB111" s="29">
        <v>519.28</v>
      </c>
      <c r="CC111" s="29">
        <f>$I$111/$I$112*100</f>
        <v>100</v>
      </c>
      <c r="CD111" s="29">
        <v>165.34</v>
      </c>
      <c r="CF111" s="29">
        <v>0</v>
      </c>
      <c r="CG111" s="29">
        <v>0</v>
      </c>
      <c r="CH111" s="29">
        <v>0</v>
      </c>
      <c r="CI111" s="29">
        <v>0</v>
      </c>
      <c r="CJ111" s="29">
        <v>0</v>
      </c>
      <c r="CK111" s="29">
        <v>0</v>
      </c>
      <c r="CL111" s="29">
        <v>0</v>
      </c>
      <c r="CM111" s="29">
        <v>0</v>
      </c>
      <c r="CN111" s="29">
        <v>0</v>
      </c>
      <c r="CO111" s="29">
        <v>10</v>
      </c>
      <c r="CP111" s="29">
        <v>0.77</v>
      </c>
    </row>
    <row r="112" spans="1:94" s="29" customFormat="1">
      <c r="B112" s="30" t="s">
        <v>97</v>
      </c>
      <c r="C112" s="39"/>
      <c r="D112" s="29">
        <v>20.99</v>
      </c>
      <c r="E112" s="29">
        <v>13.29</v>
      </c>
      <c r="F112" s="29">
        <f>F111</f>
        <v>18.399999999999999</v>
      </c>
      <c r="G112" s="29">
        <f t="shared" ref="G112:I112" si="1">G111</f>
        <v>2.0099999999999998</v>
      </c>
      <c r="H112" s="29">
        <f t="shared" si="1"/>
        <v>76.61</v>
      </c>
      <c r="I112" s="29">
        <f t="shared" si="1"/>
        <v>542.60074999999995</v>
      </c>
      <c r="J112" s="29">
        <v>3.49</v>
      </c>
      <c r="K112" s="29">
        <v>0.1</v>
      </c>
      <c r="L112" s="29">
        <v>0</v>
      </c>
      <c r="M112" s="29">
        <v>0</v>
      </c>
      <c r="N112" s="29">
        <v>24.2</v>
      </c>
      <c r="O112" s="29">
        <v>43.47</v>
      </c>
      <c r="P112" s="29">
        <v>6.02</v>
      </c>
      <c r="Q112" s="29">
        <v>0</v>
      </c>
      <c r="R112" s="29">
        <v>0</v>
      </c>
      <c r="S112" s="29">
        <v>1.08</v>
      </c>
      <c r="T112" s="29">
        <v>7.88</v>
      </c>
      <c r="U112" s="29">
        <v>950.94</v>
      </c>
      <c r="V112" s="29">
        <v>1451.42</v>
      </c>
      <c r="W112" s="29">
        <v>144.29</v>
      </c>
      <c r="X112" s="29">
        <v>108.17</v>
      </c>
      <c r="Y112" s="29">
        <v>347.41</v>
      </c>
      <c r="Z112" s="29">
        <v>3.13</v>
      </c>
      <c r="AA112" s="29">
        <v>49.63</v>
      </c>
      <c r="AB112" s="29">
        <v>694.32</v>
      </c>
      <c r="AC112" s="29">
        <v>177.81</v>
      </c>
      <c r="AD112" s="29">
        <v>1.63</v>
      </c>
      <c r="AE112" s="29">
        <v>0.26</v>
      </c>
      <c r="AF112" s="29">
        <v>0.31</v>
      </c>
      <c r="AG112" s="29">
        <v>3.14</v>
      </c>
      <c r="AH112" s="29">
        <v>7.84</v>
      </c>
      <c r="AI112" s="29">
        <v>10.43</v>
      </c>
      <c r="AJ112" s="29">
        <v>0</v>
      </c>
      <c r="AK112" s="29">
        <v>83.48</v>
      </c>
      <c r="AL112" s="29">
        <v>79.099999999999994</v>
      </c>
      <c r="AM112" s="29">
        <v>514.61</v>
      </c>
      <c r="AN112" s="29">
        <v>332.78</v>
      </c>
      <c r="AO112" s="29">
        <v>122.1</v>
      </c>
      <c r="AP112" s="29">
        <v>259.44</v>
      </c>
      <c r="AQ112" s="29">
        <v>100.9</v>
      </c>
      <c r="AR112" s="29">
        <v>344.04</v>
      </c>
      <c r="AS112" s="29">
        <v>239.32</v>
      </c>
      <c r="AT112" s="29">
        <v>442.48</v>
      </c>
      <c r="AU112" s="29">
        <v>305.62</v>
      </c>
      <c r="AV112" s="29">
        <v>107.54</v>
      </c>
      <c r="AW112" s="29">
        <v>202.6</v>
      </c>
      <c r="AX112" s="29">
        <v>1401.31</v>
      </c>
      <c r="AY112" s="29">
        <v>0.83</v>
      </c>
      <c r="AZ112" s="29">
        <v>381.72</v>
      </c>
      <c r="BA112" s="29">
        <v>233.77</v>
      </c>
      <c r="BB112" s="29">
        <v>239.97</v>
      </c>
      <c r="BC112" s="29">
        <v>119.23</v>
      </c>
      <c r="BD112" s="29">
        <v>0.11</v>
      </c>
      <c r="BE112" s="29">
        <v>0.05</v>
      </c>
      <c r="BF112" s="29">
        <v>0.03</v>
      </c>
      <c r="BG112" s="29">
        <v>0.06</v>
      </c>
      <c r="BH112" s="29">
        <v>7.0000000000000007E-2</v>
      </c>
      <c r="BI112" s="29">
        <v>0.34</v>
      </c>
      <c r="BJ112" s="29">
        <v>0</v>
      </c>
      <c r="BK112" s="29">
        <v>1.1000000000000001</v>
      </c>
      <c r="BL112" s="29">
        <v>0</v>
      </c>
      <c r="BM112" s="29">
        <v>0.32</v>
      </c>
      <c r="BN112" s="29">
        <v>0</v>
      </c>
      <c r="BO112" s="29">
        <v>0</v>
      </c>
      <c r="BP112" s="29">
        <v>0</v>
      </c>
      <c r="BQ112" s="29">
        <v>7.0000000000000007E-2</v>
      </c>
      <c r="BR112" s="29">
        <v>0.11</v>
      </c>
      <c r="BS112" s="29">
        <v>1.06</v>
      </c>
      <c r="BT112" s="29">
        <v>0</v>
      </c>
      <c r="BU112" s="29">
        <v>0</v>
      </c>
      <c r="BV112" s="29">
        <v>0.31</v>
      </c>
      <c r="BW112" s="29">
        <v>0.01</v>
      </c>
      <c r="BX112" s="29">
        <v>0</v>
      </c>
      <c r="BY112" s="29">
        <v>0</v>
      </c>
      <c r="BZ112" s="29">
        <v>0</v>
      </c>
      <c r="CA112" s="29">
        <v>0</v>
      </c>
      <c r="CB112" s="29">
        <v>519.28</v>
      </c>
      <c r="CD112" s="29">
        <v>165.34</v>
      </c>
      <c r="CF112" s="29">
        <v>0</v>
      </c>
      <c r="CG112" s="29">
        <v>0</v>
      </c>
      <c r="CH112" s="29">
        <v>0</v>
      </c>
      <c r="CI112" s="29">
        <v>0</v>
      </c>
      <c r="CJ112" s="29">
        <v>0</v>
      </c>
      <c r="CK112" s="29">
        <v>0</v>
      </c>
      <c r="CL112" s="29">
        <v>0</v>
      </c>
      <c r="CM112" s="29">
        <v>0</v>
      </c>
      <c r="CN112" s="29">
        <v>0</v>
      </c>
      <c r="CO112" s="29">
        <v>10</v>
      </c>
      <c r="CP112" s="29">
        <v>0.77</v>
      </c>
    </row>
    <row r="113" spans="1:94">
      <c r="B113" s="24" t="s">
        <v>137</v>
      </c>
    </row>
    <row r="114" spans="1:94">
      <c r="B114" s="24" t="s">
        <v>89</v>
      </c>
    </row>
    <row r="115" spans="1:94" s="27" customFormat="1">
      <c r="A115" s="27" t="str">
        <f>"4/9"</f>
        <v>4/9</v>
      </c>
      <c r="B115" s="28" t="s">
        <v>138</v>
      </c>
      <c r="C115" s="37" t="str">
        <f>"250"</f>
        <v>250</v>
      </c>
      <c r="D115" s="27">
        <v>22.9</v>
      </c>
      <c r="E115" s="27">
        <v>18.84</v>
      </c>
      <c r="F115" s="27">
        <v>19.46</v>
      </c>
      <c r="G115" s="27">
        <v>2.85</v>
      </c>
      <c r="H115" s="27">
        <v>49.29</v>
      </c>
      <c r="I115" s="27">
        <v>449.17529999999988</v>
      </c>
      <c r="J115" s="27">
        <v>5.61</v>
      </c>
      <c r="K115" s="27">
        <v>1.95</v>
      </c>
      <c r="L115" s="27">
        <v>0</v>
      </c>
      <c r="M115" s="27">
        <v>0</v>
      </c>
      <c r="N115" s="27">
        <v>2.92</v>
      </c>
      <c r="O115" s="27">
        <v>42.33</v>
      </c>
      <c r="P115" s="27">
        <v>2.66</v>
      </c>
      <c r="Q115" s="27">
        <v>0</v>
      </c>
      <c r="R115" s="27">
        <v>0</v>
      </c>
      <c r="S115" s="27">
        <v>0.09</v>
      </c>
      <c r="T115" s="27">
        <v>2.17</v>
      </c>
      <c r="U115" s="27">
        <v>171.16</v>
      </c>
      <c r="V115" s="27">
        <v>189.69</v>
      </c>
      <c r="W115" s="27">
        <v>27.79</v>
      </c>
      <c r="X115" s="27">
        <v>43.99</v>
      </c>
      <c r="Y115" s="27">
        <v>207.48</v>
      </c>
      <c r="Z115" s="27">
        <v>2.15</v>
      </c>
      <c r="AA115" s="27">
        <v>40.25</v>
      </c>
      <c r="AB115" s="27">
        <v>2051.5</v>
      </c>
      <c r="AC115" s="27">
        <v>422.8</v>
      </c>
      <c r="AD115" s="27">
        <v>2.23</v>
      </c>
      <c r="AE115" s="27">
        <v>0.08</v>
      </c>
      <c r="AF115" s="27">
        <v>0.13</v>
      </c>
      <c r="AG115" s="27">
        <v>7.99</v>
      </c>
      <c r="AH115" s="27">
        <v>16.559999999999999</v>
      </c>
      <c r="AI115" s="27">
        <v>1.39</v>
      </c>
      <c r="AJ115" s="27">
        <v>0</v>
      </c>
      <c r="AK115" s="27">
        <v>0</v>
      </c>
      <c r="AL115" s="27">
        <v>0</v>
      </c>
      <c r="AM115" s="27">
        <v>330.38</v>
      </c>
      <c r="AN115" s="27">
        <v>141.54</v>
      </c>
      <c r="AO115" s="27">
        <v>84.9</v>
      </c>
      <c r="AP115" s="27">
        <v>130.18</v>
      </c>
      <c r="AQ115" s="27">
        <v>53.43</v>
      </c>
      <c r="AR115" s="27">
        <v>197.89</v>
      </c>
      <c r="AS115" s="27">
        <v>210.93</v>
      </c>
      <c r="AT115" s="27">
        <v>272.52</v>
      </c>
      <c r="AU115" s="27">
        <v>302.54000000000002</v>
      </c>
      <c r="AV115" s="27">
        <v>90.91</v>
      </c>
      <c r="AW115" s="27">
        <v>171.48</v>
      </c>
      <c r="AX115" s="27">
        <v>662.38</v>
      </c>
      <c r="AY115" s="27">
        <v>0</v>
      </c>
      <c r="AZ115" s="27">
        <v>176.86</v>
      </c>
      <c r="BA115" s="27">
        <v>177.31</v>
      </c>
      <c r="BB115" s="27">
        <v>154.13999999999999</v>
      </c>
      <c r="BC115" s="27">
        <v>73.349999999999994</v>
      </c>
      <c r="BD115" s="27">
        <v>0</v>
      </c>
      <c r="BE115" s="27">
        <v>0</v>
      </c>
      <c r="BF115" s="27">
        <v>0</v>
      </c>
      <c r="BG115" s="27">
        <v>0</v>
      </c>
      <c r="BH115" s="27">
        <v>0</v>
      </c>
      <c r="BI115" s="27">
        <v>0</v>
      </c>
      <c r="BJ115" s="27">
        <v>0</v>
      </c>
      <c r="BK115" s="27">
        <v>0.22</v>
      </c>
      <c r="BL115" s="27">
        <v>0</v>
      </c>
      <c r="BM115" s="27">
        <v>0.11</v>
      </c>
      <c r="BN115" s="27">
        <v>0.01</v>
      </c>
      <c r="BO115" s="27">
        <v>0.02</v>
      </c>
      <c r="BP115" s="27">
        <v>0</v>
      </c>
      <c r="BQ115" s="27">
        <v>0</v>
      </c>
      <c r="BR115" s="27">
        <v>0</v>
      </c>
      <c r="BS115" s="27">
        <v>0.68</v>
      </c>
      <c r="BT115" s="27">
        <v>0</v>
      </c>
      <c r="BU115" s="27">
        <v>0</v>
      </c>
      <c r="BV115" s="27">
        <v>1.42</v>
      </c>
      <c r="BW115" s="27">
        <v>0</v>
      </c>
      <c r="BX115" s="27">
        <v>0</v>
      </c>
      <c r="BY115" s="27">
        <v>0</v>
      </c>
      <c r="BZ115" s="27">
        <v>0</v>
      </c>
      <c r="CA115" s="27">
        <v>0</v>
      </c>
      <c r="CB115" s="27">
        <v>229.69</v>
      </c>
      <c r="CD115" s="27">
        <v>382.17</v>
      </c>
      <c r="CF115" s="27">
        <v>0</v>
      </c>
      <c r="CG115" s="27">
        <v>0</v>
      </c>
      <c r="CH115" s="27">
        <v>0</v>
      </c>
      <c r="CI115" s="27">
        <v>0</v>
      </c>
      <c r="CJ115" s="27">
        <v>0</v>
      </c>
      <c r="CK115" s="27">
        <v>0</v>
      </c>
      <c r="CL115" s="27">
        <v>0</v>
      </c>
      <c r="CM115" s="27">
        <v>0</v>
      </c>
      <c r="CN115" s="27">
        <v>0</v>
      </c>
      <c r="CO115" s="27">
        <v>0</v>
      </c>
      <c r="CP115" s="27">
        <v>0.5</v>
      </c>
    </row>
    <row r="116" spans="1:94" s="27" customFormat="1">
      <c r="A116" s="27" t="str">
        <f>"-"</f>
        <v>-</v>
      </c>
      <c r="B116" s="28" t="s">
        <v>139</v>
      </c>
      <c r="C116" s="37" t="str">
        <f>"100"</f>
        <v>100</v>
      </c>
      <c r="D116" s="27">
        <v>0.78</v>
      </c>
      <c r="E116" s="27">
        <v>0</v>
      </c>
      <c r="F116" s="27">
        <v>0.1</v>
      </c>
      <c r="G116" s="27">
        <v>0.1</v>
      </c>
      <c r="H116" s="27">
        <v>3.43</v>
      </c>
      <c r="I116" s="27">
        <v>15.6114</v>
      </c>
      <c r="J116" s="27">
        <v>0</v>
      </c>
      <c r="K116" s="27">
        <v>0</v>
      </c>
      <c r="L116" s="27">
        <v>0</v>
      </c>
      <c r="M116" s="27">
        <v>0</v>
      </c>
      <c r="N116" s="27">
        <v>2.35</v>
      </c>
      <c r="O116" s="27">
        <v>0.1</v>
      </c>
      <c r="P116" s="27">
        <v>0.98</v>
      </c>
      <c r="Q116" s="27">
        <v>0</v>
      </c>
      <c r="R116" s="27">
        <v>0</v>
      </c>
      <c r="S116" s="27">
        <v>0.1</v>
      </c>
      <c r="T116" s="27">
        <v>0.49</v>
      </c>
      <c r="U116" s="27">
        <v>7.84</v>
      </c>
      <c r="V116" s="27">
        <v>138.18</v>
      </c>
      <c r="W116" s="27">
        <v>22.54</v>
      </c>
      <c r="X116" s="27">
        <v>13.72</v>
      </c>
      <c r="Y116" s="27">
        <v>41.16</v>
      </c>
      <c r="Z116" s="27">
        <v>0.59</v>
      </c>
      <c r="AA116" s="27">
        <v>0</v>
      </c>
      <c r="AB116" s="27">
        <v>58.8</v>
      </c>
      <c r="AC116" s="27">
        <v>10</v>
      </c>
      <c r="AD116" s="27">
        <v>0.1</v>
      </c>
      <c r="AE116" s="27">
        <v>0.03</v>
      </c>
      <c r="AF116" s="27">
        <v>0.04</v>
      </c>
      <c r="AG116" s="27">
        <v>0.2</v>
      </c>
      <c r="AH116" s="27">
        <v>0.3</v>
      </c>
      <c r="AI116" s="27">
        <v>9.8000000000000007</v>
      </c>
      <c r="AJ116" s="27">
        <v>0</v>
      </c>
      <c r="AK116" s="27">
        <v>26.46</v>
      </c>
      <c r="AL116" s="27">
        <v>20.58</v>
      </c>
      <c r="AM116" s="27">
        <v>29.4</v>
      </c>
      <c r="AN116" s="27">
        <v>25.48</v>
      </c>
      <c r="AO116" s="27">
        <v>5.88</v>
      </c>
      <c r="AP116" s="27">
        <v>20.58</v>
      </c>
      <c r="AQ116" s="27">
        <v>4.9000000000000004</v>
      </c>
      <c r="AR116" s="27">
        <v>16.66</v>
      </c>
      <c r="AS116" s="27">
        <v>25.48</v>
      </c>
      <c r="AT116" s="27">
        <v>44.1</v>
      </c>
      <c r="AU116" s="27">
        <v>51.94</v>
      </c>
      <c r="AV116" s="27">
        <v>9.8000000000000007</v>
      </c>
      <c r="AW116" s="27">
        <v>27.44</v>
      </c>
      <c r="AX116" s="27">
        <v>137.19999999999999</v>
      </c>
      <c r="AY116" s="27">
        <v>0</v>
      </c>
      <c r="AZ116" s="27">
        <v>16.66</v>
      </c>
      <c r="BA116" s="27">
        <v>26.46</v>
      </c>
      <c r="BB116" s="27">
        <v>20.58</v>
      </c>
      <c r="BC116" s="27">
        <v>6.86</v>
      </c>
      <c r="BD116" s="27">
        <v>0</v>
      </c>
      <c r="BE116" s="27">
        <v>0</v>
      </c>
      <c r="BF116" s="27">
        <v>0</v>
      </c>
      <c r="BG116" s="27">
        <v>0</v>
      </c>
      <c r="BH116" s="27">
        <v>0</v>
      </c>
      <c r="BI116" s="27">
        <v>0</v>
      </c>
      <c r="BJ116" s="27">
        <v>0</v>
      </c>
      <c r="BK116" s="27">
        <v>0</v>
      </c>
      <c r="BL116" s="27">
        <v>0</v>
      </c>
      <c r="BM116" s="27">
        <v>0</v>
      </c>
      <c r="BN116" s="27">
        <v>0</v>
      </c>
      <c r="BO116" s="27">
        <v>0</v>
      </c>
      <c r="BP116" s="27">
        <v>0</v>
      </c>
      <c r="BQ116" s="27">
        <v>0</v>
      </c>
      <c r="BR116" s="27">
        <v>0</v>
      </c>
      <c r="BS116" s="27">
        <v>0</v>
      </c>
      <c r="BT116" s="27">
        <v>0</v>
      </c>
      <c r="BU116" s="27">
        <v>0</v>
      </c>
      <c r="BV116" s="27">
        <v>0</v>
      </c>
      <c r="BW116" s="27">
        <v>0</v>
      </c>
      <c r="BX116" s="27">
        <v>0</v>
      </c>
      <c r="BY116" s="27">
        <v>0</v>
      </c>
      <c r="BZ116" s="27">
        <v>0</v>
      </c>
      <c r="CA116" s="27">
        <v>0</v>
      </c>
      <c r="CB116" s="27">
        <v>95</v>
      </c>
      <c r="CD116" s="27">
        <v>9.8000000000000007</v>
      </c>
      <c r="CF116" s="27">
        <v>0</v>
      </c>
      <c r="CG116" s="27">
        <v>0</v>
      </c>
      <c r="CH116" s="27">
        <v>0</v>
      </c>
      <c r="CI116" s="27">
        <v>0</v>
      </c>
      <c r="CJ116" s="27">
        <v>0</v>
      </c>
      <c r="CK116" s="27">
        <v>0</v>
      </c>
      <c r="CL116" s="27">
        <v>0</v>
      </c>
      <c r="CM116" s="27">
        <v>0</v>
      </c>
      <c r="CN116" s="27">
        <v>0</v>
      </c>
      <c r="CO116" s="27">
        <v>0</v>
      </c>
      <c r="CP116" s="27">
        <v>0</v>
      </c>
    </row>
    <row r="117" spans="1:94" s="27" customFormat="1">
      <c r="A117" s="27" t="str">
        <f>"20"</f>
        <v>20</v>
      </c>
      <c r="B117" s="28" t="s">
        <v>132</v>
      </c>
      <c r="C117" s="37" t="str">
        <f>"200"</f>
        <v>200</v>
      </c>
      <c r="D117" s="27">
        <v>0</v>
      </c>
      <c r="E117" s="27">
        <v>0</v>
      </c>
      <c r="F117" s="27">
        <v>0</v>
      </c>
      <c r="G117" s="27">
        <v>0</v>
      </c>
      <c r="H117" s="27">
        <v>6.77</v>
      </c>
      <c r="I117" s="27">
        <v>27.75864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6.77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7.92</v>
      </c>
      <c r="V117" s="27">
        <v>0</v>
      </c>
      <c r="W117" s="27">
        <v>0.08</v>
      </c>
      <c r="X117" s="27">
        <v>0</v>
      </c>
      <c r="Y117" s="27">
        <v>0</v>
      </c>
      <c r="Z117" s="27">
        <v>0.01</v>
      </c>
      <c r="AA117" s="27">
        <v>0</v>
      </c>
      <c r="AB117" s="27">
        <v>0</v>
      </c>
      <c r="AC117" s="27">
        <v>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  <c r="AT117" s="27">
        <v>0</v>
      </c>
      <c r="AU117" s="27">
        <v>0</v>
      </c>
      <c r="AV117" s="27">
        <v>0</v>
      </c>
      <c r="AW117" s="27">
        <v>0</v>
      </c>
      <c r="AX117" s="27">
        <v>0</v>
      </c>
      <c r="AY117" s="27">
        <v>0</v>
      </c>
      <c r="AZ117" s="27">
        <v>0</v>
      </c>
      <c r="BA117" s="27">
        <v>0</v>
      </c>
      <c r="BB117" s="27">
        <v>0</v>
      </c>
      <c r="BC117" s="27">
        <v>0</v>
      </c>
      <c r="BD117" s="27">
        <v>0</v>
      </c>
      <c r="BE117" s="27">
        <v>0</v>
      </c>
      <c r="BF117" s="27">
        <v>0</v>
      </c>
      <c r="BG117" s="27">
        <v>0</v>
      </c>
      <c r="BH117" s="27">
        <v>0</v>
      </c>
      <c r="BI117" s="27">
        <v>0</v>
      </c>
      <c r="BJ117" s="27">
        <v>0</v>
      </c>
      <c r="BK117" s="27">
        <v>0</v>
      </c>
      <c r="BL117" s="27">
        <v>0</v>
      </c>
      <c r="BM117" s="27">
        <v>0</v>
      </c>
      <c r="BN117" s="27">
        <v>0</v>
      </c>
      <c r="BO117" s="27">
        <v>0</v>
      </c>
      <c r="BP117" s="27">
        <v>0</v>
      </c>
      <c r="BQ117" s="27">
        <v>0</v>
      </c>
      <c r="BR117" s="27">
        <v>0</v>
      </c>
      <c r="BS117" s="27">
        <v>0</v>
      </c>
      <c r="BT117" s="27">
        <v>0</v>
      </c>
      <c r="BU117" s="27">
        <v>0</v>
      </c>
      <c r="BV117" s="27">
        <v>0</v>
      </c>
      <c r="BW117" s="27">
        <v>0</v>
      </c>
      <c r="BX117" s="27">
        <v>0</v>
      </c>
      <c r="BY117" s="27">
        <v>0</v>
      </c>
      <c r="BZ117" s="27">
        <v>0</v>
      </c>
      <c r="CA117" s="27">
        <v>0</v>
      </c>
      <c r="CB117" s="27">
        <v>223.41</v>
      </c>
      <c r="CD117" s="27">
        <v>0</v>
      </c>
      <c r="CF117" s="27">
        <v>0</v>
      </c>
      <c r="CG117" s="27">
        <v>0</v>
      </c>
      <c r="CH117" s="27">
        <v>0</v>
      </c>
      <c r="CI117" s="27">
        <v>0</v>
      </c>
      <c r="CJ117" s="27">
        <v>0</v>
      </c>
      <c r="CK117" s="27">
        <v>0</v>
      </c>
      <c r="CL117" s="27">
        <v>0</v>
      </c>
      <c r="CM117" s="27">
        <v>0</v>
      </c>
      <c r="CN117" s="27">
        <v>0</v>
      </c>
      <c r="CO117" s="27">
        <v>0</v>
      </c>
      <c r="CP117" s="27">
        <v>0</v>
      </c>
    </row>
    <row r="118" spans="1:94" s="25" customFormat="1">
      <c r="A118" s="25" t="str">
        <f>"-"</f>
        <v>-</v>
      </c>
      <c r="B118" s="26" t="s">
        <v>94</v>
      </c>
      <c r="C118" s="38" t="str">
        <f>"40"</f>
        <v>40</v>
      </c>
      <c r="D118" s="25">
        <v>2.64</v>
      </c>
      <c r="E118" s="25">
        <v>0</v>
      </c>
      <c r="F118" s="25">
        <v>0.26</v>
      </c>
      <c r="G118" s="25">
        <v>0.26</v>
      </c>
      <c r="H118" s="25">
        <v>18.760000000000002</v>
      </c>
      <c r="I118" s="25">
        <v>89.560399999999987</v>
      </c>
      <c r="J118" s="25">
        <v>0</v>
      </c>
      <c r="K118" s="25">
        <v>0</v>
      </c>
      <c r="L118" s="25">
        <v>0</v>
      </c>
      <c r="M118" s="25">
        <v>0</v>
      </c>
      <c r="N118" s="25">
        <v>0.44</v>
      </c>
      <c r="O118" s="25">
        <v>18.239999999999998</v>
      </c>
      <c r="P118" s="25">
        <v>0.08</v>
      </c>
      <c r="Q118" s="25">
        <v>0</v>
      </c>
      <c r="R118" s="25">
        <v>0</v>
      </c>
      <c r="S118" s="25">
        <v>0</v>
      </c>
      <c r="T118" s="25">
        <v>0.72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203.58</v>
      </c>
      <c r="AN118" s="25">
        <v>67.510000000000005</v>
      </c>
      <c r="AO118" s="25">
        <v>40.020000000000003</v>
      </c>
      <c r="AP118" s="25">
        <v>80.040000000000006</v>
      </c>
      <c r="AQ118" s="25">
        <v>30.28</v>
      </c>
      <c r="AR118" s="25">
        <v>144.77000000000001</v>
      </c>
      <c r="AS118" s="25">
        <v>89.78</v>
      </c>
      <c r="AT118" s="25">
        <v>125.28</v>
      </c>
      <c r="AU118" s="25">
        <v>103.36</v>
      </c>
      <c r="AV118" s="25">
        <v>54.29</v>
      </c>
      <c r="AW118" s="25">
        <v>96.05</v>
      </c>
      <c r="AX118" s="25">
        <v>803.18</v>
      </c>
      <c r="AY118" s="25">
        <v>0</v>
      </c>
      <c r="AZ118" s="25">
        <v>261.7</v>
      </c>
      <c r="BA118" s="25">
        <v>113.8</v>
      </c>
      <c r="BB118" s="25">
        <v>75.52</v>
      </c>
      <c r="BC118" s="25">
        <v>59.86</v>
      </c>
      <c r="BD118" s="25">
        <v>0</v>
      </c>
      <c r="BE118" s="25">
        <v>0</v>
      </c>
      <c r="BF118" s="25">
        <v>0</v>
      </c>
      <c r="BG118" s="25">
        <v>0</v>
      </c>
      <c r="BH118" s="25">
        <v>0</v>
      </c>
      <c r="BI118" s="25">
        <v>0</v>
      </c>
      <c r="BJ118" s="25">
        <v>0</v>
      </c>
      <c r="BK118" s="25">
        <v>0.03</v>
      </c>
      <c r="BL118" s="25">
        <v>0</v>
      </c>
      <c r="BM118" s="25">
        <v>0</v>
      </c>
      <c r="BN118" s="25">
        <v>0</v>
      </c>
      <c r="BO118" s="25">
        <v>0</v>
      </c>
      <c r="BP118" s="25">
        <v>0</v>
      </c>
      <c r="BQ118" s="25">
        <v>0</v>
      </c>
      <c r="BR118" s="25">
        <v>0</v>
      </c>
      <c r="BS118" s="25">
        <v>0.03</v>
      </c>
      <c r="BT118" s="25">
        <v>0</v>
      </c>
      <c r="BU118" s="25">
        <v>0</v>
      </c>
      <c r="BV118" s="25">
        <v>0.11</v>
      </c>
      <c r="BW118" s="25">
        <v>0.01</v>
      </c>
      <c r="BX118" s="25">
        <v>0</v>
      </c>
      <c r="BY118" s="25">
        <v>0</v>
      </c>
      <c r="BZ118" s="25">
        <v>0</v>
      </c>
      <c r="CA118" s="25">
        <v>0</v>
      </c>
      <c r="CB118" s="25">
        <v>15.64</v>
      </c>
      <c r="CD118" s="25">
        <v>0</v>
      </c>
      <c r="CF118" s="25">
        <v>0</v>
      </c>
      <c r="CG118" s="25">
        <v>0</v>
      </c>
      <c r="CH118" s="25">
        <v>0</v>
      </c>
      <c r="CI118" s="25">
        <v>0</v>
      </c>
      <c r="CJ118" s="25">
        <v>0</v>
      </c>
      <c r="CK118" s="25">
        <v>0</v>
      </c>
      <c r="CL118" s="25">
        <v>0</v>
      </c>
      <c r="CM118" s="25">
        <v>0</v>
      </c>
      <c r="CN118" s="25">
        <v>0</v>
      </c>
      <c r="CO118" s="25">
        <v>0</v>
      </c>
      <c r="CP118" s="25">
        <v>0</v>
      </c>
    </row>
    <row r="119" spans="1:94" s="29" customFormat="1">
      <c r="B119" s="30" t="s">
        <v>96</v>
      </c>
      <c r="C119" s="39">
        <v>590</v>
      </c>
      <c r="D119" s="29">
        <v>26.33</v>
      </c>
      <c r="E119" s="29">
        <v>18.84</v>
      </c>
      <c r="F119" s="29">
        <f>SUM(F115:F118)</f>
        <v>19.820000000000004</v>
      </c>
      <c r="G119" s="29">
        <f>SUM(G115:G118)</f>
        <v>3.21</v>
      </c>
      <c r="H119" s="29">
        <f>SUM(H115:H118)</f>
        <v>78.25</v>
      </c>
      <c r="I119" s="29">
        <v>582.11</v>
      </c>
      <c r="J119" s="29">
        <v>5.61</v>
      </c>
      <c r="K119" s="29">
        <v>1.95</v>
      </c>
      <c r="L119" s="29">
        <v>0</v>
      </c>
      <c r="M119" s="29">
        <v>0</v>
      </c>
      <c r="N119" s="29">
        <v>5.71</v>
      </c>
      <c r="O119" s="29">
        <v>67.44</v>
      </c>
      <c r="P119" s="29">
        <v>3.72</v>
      </c>
      <c r="Q119" s="29">
        <v>0</v>
      </c>
      <c r="R119" s="29">
        <v>0</v>
      </c>
      <c r="S119" s="29">
        <v>0.18</v>
      </c>
      <c r="T119" s="29">
        <v>3.38</v>
      </c>
      <c r="U119" s="29">
        <v>186.92</v>
      </c>
      <c r="V119" s="29">
        <v>327.87</v>
      </c>
      <c r="W119" s="29">
        <v>50.41</v>
      </c>
      <c r="X119" s="29">
        <v>57.71</v>
      </c>
      <c r="Y119" s="29">
        <v>248.64</v>
      </c>
      <c r="Z119" s="29">
        <v>2.75</v>
      </c>
      <c r="AA119" s="29">
        <v>40.25</v>
      </c>
      <c r="AB119" s="29">
        <v>2110.3000000000002</v>
      </c>
      <c r="AC119" s="29">
        <v>432.8</v>
      </c>
      <c r="AD119" s="29">
        <v>2.33</v>
      </c>
      <c r="AE119" s="29">
        <v>0.11</v>
      </c>
      <c r="AF119" s="29">
        <v>0.17</v>
      </c>
      <c r="AG119" s="29">
        <v>8.19</v>
      </c>
      <c r="AH119" s="29">
        <v>16.86</v>
      </c>
      <c r="AI119" s="29">
        <v>11.19</v>
      </c>
      <c r="AJ119" s="29">
        <v>0</v>
      </c>
      <c r="AK119" s="29">
        <v>26.46</v>
      </c>
      <c r="AL119" s="29">
        <v>20.58</v>
      </c>
      <c r="AM119" s="29">
        <v>563.36</v>
      </c>
      <c r="AN119" s="29">
        <v>234.53</v>
      </c>
      <c r="AO119" s="29">
        <v>130.80000000000001</v>
      </c>
      <c r="AP119" s="29">
        <v>230.8</v>
      </c>
      <c r="AQ119" s="29">
        <v>88.6</v>
      </c>
      <c r="AR119" s="29">
        <v>359.32</v>
      </c>
      <c r="AS119" s="29">
        <v>326.19</v>
      </c>
      <c r="AT119" s="29">
        <v>441.9</v>
      </c>
      <c r="AU119" s="29">
        <v>457.84</v>
      </c>
      <c r="AV119" s="29">
        <v>155</v>
      </c>
      <c r="AW119" s="29">
        <v>294.97000000000003</v>
      </c>
      <c r="AX119" s="29">
        <v>1602.77</v>
      </c>
      <c r="AY119" s="29">
        <v>0</v>
      </c>
      <c r="AZ119" s="29">
        <v>455.21</v>
      </c>
      <c r="BA119" s="29">
        <v>317.57</v>
      </c>
      <c r="BB119" s="29">
        <v>250.23</v>
      </c>
      <c r="BC119" s="29">
        <v>140.07</v>
      </c>
      <c r="BD119" s="29">
        <v>0</v>
      </c>
      <c r="BE119" s="29">
        <v>0</v>
      </c>
      <c r="BF119" s="29">
        <v>0</v>
      </c>
      <c r="BG119" s="29">
        <v>0</v>
      </c>
      <c r="BH119" s="29">
        <v>0</v>
      </c>
      <c r="BI119" s="29">
        <v>0</v>
      </c>
      <c r="BJ119" s="29">
        <v>0</v>
      </c>
      <c r="BK119" s="29">
        <v>0.25</v>
      </c>
      <c r="BL119" s="29">
        <v>0</v>
      </c>
      <c r="BM119" s="29">
        <v>0.11</v>
      </c>
      <c r="BN119" s="29">
        <v>0.01</v>
      </c>
      <c r="BO119" s="29">
        <v>0.02</v>
      </c>
      <c r="BP119" s="29">
        <v>0</v>
      </c>
      <c r="BQ119" s="29">
        <v>0</v>
      </c>
      <c r="BR119" s="29">
        <v>0</v>
      </c>
      <c r="BS119" s="29">
        <v>0.7</v>
      </c>
      <c r="BT119" s="29">
        <v>0</v>
      </c>
      <c r="BU119" s="29">
        <v>0</v>
      </c>
      <c r="BV119" s="29">
        <v>1.53</v>
      </c>
      <c r="BW119" s="29">
        <v>0.01</v>
      </c>
      <c r="BX119" s="29">
        <v>0</v>
      </c>
      <c r="BY119" s="29">
        <v>0</v>
      </c>
      <c r="BZ119" s="29">
        <v>0</v>
      </c>
      <c r="CA119" s="29">
        <v>0</v>
      </c>
      <c r="CB119" s="29">
        <v>563.75</v>
      </c>
      <c r="CC119" s="29">
        <f>$I$119/$I$120*100</f>
        <v>100</v>
      </c>
      <c r="CD119" s="29">
        <v>391.97</v>
      </c>
      <c r="CF119" s="29">
        <v>0</v>
      </c>
      <c r="CG119" s="29">
        <v>0</v>
      </c>
      <c r="CH119" s="29">
        <v>0</v>
      </c>
      <c r="CI119" s="29">
        <v>0</v>
      </c>
      <c r="CJ119" s="29">
        <v>0</v>
      </c>
      <c r="CK119" s="29">
        <v>0</v>
      </c>
      <c r="CL119" s="29">
        <v>0</v>
      </c>
      <c r="CM119" s="29">
        <v>0</v>
      </c>
      <c r="CN119" s="29">
        <v>0</v>
      </c>
      <c r="CO119" s="29">
        <v>0</v>
      </c>
      <c r="CP119" s="29">
        <v>0.5</v>
      </c>
    </row>
    <row r="120" spans="1:94" s="29" customFormat="1">
      <c r="B120" s="30" t="s">
        <v>97</v>
      </c>
      <c r="C120" s="39"/>
      <c r="D120" s="29">
        <v>26.33</v>
      </c>
      <c r="E120" s="29">
        <v>18.84</v>
      </c>
      <c r="F120" s="29">
        <f>F119</f>
        <v>19.820000000000004</v>
      </c>
      <c r="G120" s="29">
        <f t="shared" ref="G120:H120" si="2">G119</f>
        <v>3.21</v>
      </c>
      <c r="H120" s="29">
        <f t="shared" si="2"/>
        <v>78.25</v>
      </c>
      <c r="I120" s="29">
        <v>582.11</v>
      </c>
      <c r="J120" s="29">
        <v>5.61</v>
      </c>
      <c r="K120" s="29">
        <v>1.95</v>
      </c>
      <c r="L120" s="29">
        <v>0</v>
      </c>
      <c r="M120" s="29">
        <v>0</v>
      </c>
      <c r="N120" s="29">
        <v>5.71</v>
      </c>
      <c r="O120" s="29">
        <v>67.44</v>
      </c>
      <c r="P120" s="29">
        <v>3.72</v>
      </c>
      <c r="Q120" s="29">
        <v>0</v>
      </c>
      <c r="R120" s="29">
        <v>0</v>
      </c>
      <c r="S120" s="29">
        <v>0.18</v>
      </c>
      <c r="T120" s="29">
        <v>3.38</v>
      </c>
      <c r="U120" s="29">
        <v>186.92</v>
      </c>
      <c r="V120" s="29">
        <v>327.87</v>
      </c>
      <c r="W120" s="29">
        <v>50.41</v>
      </c>
      <c r="X120" s="29">
        <v>57.71</v>
      </c>
      <c r="Y120" s="29">
        <v>248.64</v>
      </c>
      <c r="Z120" s="29">
        <v>2.75</v>
      </c>
      <c r="AA120" s="29">
        <v>40.25</v>
      </c>
      <c r="AB120" s="29">
        <v>2110.3000000000002</v>
      </c>
      <c r="AC120" s="29">
        <v>432.8</v>
      </c>
      <c r="AD120" s="29">
        <v>2.33</v>
      </c>
      <c r="AE120" s="29">
        <v>0.11</v>
      </c>
      <c r="AF120" s="29">
        <v>0.17</v>
      </c>
      <c r="AG120" s="29">
        <v>8.19</v>
      </c>
      <c r="AH120" s="29">
        <v>16.86</v>
      </c>
      <c r="AI120" s="29">
        <v>11.19</v>
      </c>
      <c r="AJ120" s="29">
        <v>0</v>
      </c>
      <c r="AK120" s="29">
        <v>26.46</v>
      </c>
      <c r="AL120" s="29">
        <v>20.58</v>
      </c>
      <c r="AM120" s="29">
        <v>563.36</v>
      </c>
      <c r="AN120" s="29">
        <v>234.53</v>
      </c>
      <c r="AO120" s="29">
        <v>130.80000000000001</v>
      </c>
      <c r="AP120" s="29">
        <v>230.8</v>
      </c>
      <c r="AQ120" s="29">
        <v>88.6</v>
      </c>
      <c r="AR120" s="29">
        <v>359.32</v>
      </c>
      <c r="AS120" s="29">
        <v>326.19</v>
      </c>
      <c r="AT120" s="29">
        <v>441.9</v>
      </c>
      <c r="AU120" s="29">
        <v>457.84</v>
      </c>
      <c r="AV120" s="29">
        <v>155</v>
      </c>
      <c r="AW120" s="29">
        <v>294.97000000000003</v>
      </c>
      <c r="AX120" s="29">
        <v>1602.77</v>
      </c>
      <c r="AY120" s="29">
        <v>0</v>
      </c>
      <c r="AZ120" s="29">
        <v>455.21</v>
      </c>
      <c r="BA120" s="29">
        <v>317.57</v>
      </c>
      <c r="BB120" s="29">
        <v>250.23</v>
      </c>
      <c r="BC120" s="29">
        <v>140.07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</v>
      </c>
      <c r="BJ120" s="29">
        <v>0</v>
      </c>
      <c r="BK120" s="29">
        <v>0.25</v>
      </c>
      <c r="BL120" s="29">
        <v>0</v>
      </c>
      <c r="BM120" s="29">
        <v>0.11</v>
      </c>
      <c r="BN120" s="29">
        <v>0.01</v>
      </c>
      <c r="BO120" s="29">
        <v>0.02</v>
      </c>
      <c r="BP120" s="29">
        <v>0</v>
      </c>
      <c r="BQ120" s="29">
        <v>0</v>
      </c>
      <c r="BR120" s="29">
        <v>0</v>
      </c>
      <c r="BS120" s="29">
        <v>0.7</v>
      </c>
      <c r="BT120" s="29">
        <v>0</v>
      </c>
      <c r="BU120" s="29">
        <v>0</v>
      </c>
      <c r="BV120" s="29">
        <v>1.53</v>
      </c>
      <c r="BW120" s="29">
        <v>0.01</v>
      </c>
      <c r="BX120" s="29">
        <v>0</v>
      </c>
      <c r="BY120" s="29">
        <v>0</v>
      </c>
      <c r="BZ120" s="29">
        <v>0</v>
      </c>
      <c r="CA120" s="29">
        <v>0</v>
      </c>
      <c r="CB120" s="29">
        <v>563.75</v>
      </c>
      <c r="CD120" s="29">
        <v>391.97</v>
      </c>
      <c r="CF120" s="29">
        <v>0</v>
      </c>
      <c r="CG120" s="29">
        <v>0</v>
      </c>
      <c r="CH120" s="29">
        <v>0</v>
      </c>
      <c r="CI120" s="29">
        <v>0</v>
      </c>
      <c r="CJ120" s="29">
        <v>0</v>
      </c>
      <c r="CK120" s="29">
        <v>0</v>
      </c>
      <c r="CL120" s="29">
        <v>0</v>
      </c>
      <c r="CM120" s="29">
        <v>0</v>
      </c>
      <c r="CN120" s="29">
        <v>0</v>
      </c>
      <c r="CO120" s="29">
        <v>0</v>
      </c>
      <c r="CP120" s="29">
        <v>0.5</v>
      </c>
    </row>
    <row r="121" spans="1:94">
      <c r="B121" s="24" t="s">
        <v>140</v>
      </c>
    </row>
    <row r="122" spans="1:94">
      <c r="B122" s="24" t="s">
        <v>89</v>
      </c>
    </row>
    <row r="123" spans="1:94" s="27" customFormat="1" ht="47.25">
      <c r="A123" s="27" t="str">
        <f>"8/4"</f>
        <v>8/4</v>
      </c>
      <c r="B123" s="28" t="s">
        <v>141</v>
      </c>
      <c r="C123" s="37" t="str">
        <f>"250"</f>
        <v>250</v>
      </c>
      <c r="D123" s="27">
        <v>7.98</v>
      </c>
      <c r="E123" s="27">
        <v>2.95</v>
      </c>
      <c r="F123" s="27">
        <v>9.26</v>
      </c>
      <c r="G123" s="27">
        <v>2.79</v>
      </c>
      <c r="H123" s="27">
        <v>36.450000000000003</v>
      </c>
      <c r="I123" s="27">
        <v>257.00709749999999</v>
      </c>
      <c r="J123" s="27">
        <v>5.57</v>
      </c>
      <c r="K123" s="27">
        <v>0.14000000000000001</v>
      </c>
      <c r="L123" s="27">
        <v>0</v>
      </c>
      <c r="M123" s="27">
        <v>0</v>
      </c>
      <c r="N123" s="27">
        <v>9.3800000000000008</v>
      </c>
      <c r="O123" s="27">
        <v>24.61</v>
      </c>
      <c r="P123" s="27">
        <v>2.46</v>
      </c>
      <c r="Q123" s="27">
        <v>0</v>
      </c>
      <c r="R123" s="27">
        <v>0</v>
      </c>
      <c r="S123" s="27">
        <v>0.1</v>
      </c>
      <c r="T123" s="27">
        <v>2.1800000000000002</v>
      </c>
      <c r="U123" s="27">
        <v>301.93</v>
      </c>
      <c r="V123" s="27">
        <v>260.99</v>
      </c>
      <c r="W123" s="27">
        <v>129.66999999999999</v>
      </c>
      <c r="X123" s="27">
        <v>62.8</v>
      </c>
      <c r="Y123" s="27">
        <v>208.75</v>
      </c>
      <c r="Z123" s="27">
        <v>1.54</v>
      </c>
      <c r="AA123" s="27">
        <v>27</v>
      </c>
      <c r="AB123" s="27">
        <v>23</v>
      </c>
      <c r="AC123" s="27">
        <v>50.13</v>
      </c>
      <c r="AD123" s="27">
        <v>0.78</v>
      </c>
      <c r="AE123" s="27">
        <v>0.18</v>
      </c>
      <c r="AF123" s="27">
        <v>0.16</v>
      </c>
      <c r="AG123" s="27">
        <v>0.45</v>
      </c>
      <c r="AH123" s="27">
        <v>2.88</v>
      </c>
      <c r="AI123" s="27">
        <v>0.52</v>
      </c>
      <c r="AJ123" s="27">
        <v>0</v>
      </c>
      <c r="AK123" s="27">
        <v>155.69</v>
      </c>
      <c r="AL123" s="27">
        <v>153.75</v>
      </c>
      <c r="AM123" s="27">
        <v>532.51</v>
      </c>
      <c r="AN123" s="27">
        <v>388.98</v>
      </c>
      <c r="AO123" s="27">
        <v>122.16</v>
      </c>
      <c r="AP123" s="27">
        <v>285.7</v>
      </c>
      <c r="AQ123" s="27">
        <v>125.43</v>
      </c>
      <c r="AR123" s="27">
        <v>366.86</v>
      </c>
      <c r="AS123" s="27">
        <v>207.69</v>
      </c>
      <c r="AT123" s="27">
        <v>312.86</v>
      </c>
      <c r="AU123" s="27">
        <v>390.82</v>
      </c>
      <c r="AV123" s="27">
        <v>105.27</v>
      </c>
      <c r="AW123" s="27">
        <v>432.45</v>
      </c>
      <c r="AX123" s="27">
        <v>832.35</v>
      </c>
      <c r="AY123" s="27">
        <v>0</v>
      </c>
      <c r="AZ123" s="27">
        <v>273.95999999999998</v>
      </c>
      <c r="BA123" s="27">
        <v>220.59</v>
      </c>
      <c r="BB123" s="27">
        <v>362.82</v>
      </c>
      <c r="BC123" s="27">
        <v>144.31</v>
      </c>
      <c r="BD123" s="27">
        <v>0.15</v>
      </c>
      <c r="BE123" s="27">
        <v>7.0000000000000007E-2</v>
      </c>
      <c r="BF123" s="27">
        <v>0.04</v>
      </c>
      <c r="BG123" s="27">
        <v>0.08</v>
      </c>
      <c r="BH123" s="27">
        <v>0.09</v>
      </c>
      <c r="BI123" s="27">
        <v>0.44</v>
      </c>
      <c r="BJ123" s="27">
        <v>0</v>
      </c>
      <c r="BK123" s="27">
        <v>1.73</v>
      </c>
      <c r="BL123" s="27">
        <v>0</v>
      </c>
      <c r="BM123" s="27">
        <v>0.4</v>
      </c>
      <c r="BN123" s="27">
        <v>0</v>
      </c>
      <c r="BO123" s="27">
        <v>0</v>
      </c>
      <c r="BP123" s="27">
        <v>0</v>
      </c>
      <c r="BQ123" s="27">
        <v>0.08</v>
      </c>
      <c r="BR123" s="27">
        <v>0.13</v>
      </c>
      <c r="BS123" s="27">
        <v>1.84</v>
      </c>
      <c r="BT123" s="27">
        <v>0</v>
      </c>
      <c r="BU123" s="27">
        <v>0</v>
      </c>
      <c r="BV123" s="27">
        <v>1.08</v>
      </c>
      <c r="BW123" s="27">
        <v>0.02</v>
      </c>
      <c r="BX123" s="27">
        <v>0</v>
      </c>
      <c r="BY123" s="27">
        <v>0</v>
      </c>
      <c r="BZ123" s="27">
        <v>0</v>
      </c>
      <c r="CA123" s="27">
        <v>0</v>
      </c>
      <c r="CB123" s="27">
        <v>220.37</v>
      </c>
      <c r="CD123" s="27">
        <v>30.83</v>
      </c>
      <c r="CF123" s="27">
        <v>0</v>
      </c>
      <c r="CG123" s="27">
        <v>0</v>
      </c>
      <c r="CH123" s="27">
        <v>0</v>
      </c>
      <c r="CI123" s="27">
        <v>0</v>
      </c>
      <c r="CJ123" s="27">
        <v>0</v>
      </c>
      <c r="CK123" s="27">
        <v>0</v>
      </c>
      <c r="CL123" s="27">
        <v>0</v>
      </c>
      <c r="CM123" s="27">
        <v>0</v>
      </c>
      <c r="CN123" s="27">
        <v>0</v>
      </c>
      <c r="CO123" s="27">
        <v>5</v>
      </c>
      <c r="CP123" s="27">
        <v>0.63</v>
      </c>
    </row>
    <row r="124" spans="1:94" s="27" customFormat="1" ht="31.5">
      <c r="A124" s="27" t="str">
        <f>"3/13"</f>
        <v>3/13</v>
      </c>
      <c r="B124" s="28" t="s">
        <v>118</v>
      </c>
      <c r="C124" s="37" t="str">
        <f>"75"</f>
        <v>75</v>
      </c>
      <c r="D124" s="27">
        <v>12.3</v>
      </c>
      <c r="E124" s="27">
        <v>9.77</v>
      </c>
      <c r="F124" s="27">
        <v>20.94</v>
      </c>
      <c r="G124" s="27">
        <v>0.3</v>
      </c>
      <c r="H124" s="27">
        <v>15.83</v>
      </c>
      <c r="I124" s="27">
        <v>304.4365504587156</v>
      </c>
      <c r="J124" s="27">
        <v>12.68</v>
      </c>
      <c r="K124" s="27">
        <v>0.33</v>
      </c>
      <c r="L124" s="27">
        <v>0</v>
      </c>
      <c r="M124" s="27">
        <v>0</v>
      </c>
      <c r="N124" s="27">
        <v>0.56000000000000005</v>
      </c>
      <c r="O124" s="27">
        <v>15.2</v>
      </c>
      <c r="P124" s="27">
        <v>7.0000000000000007E-2</v>
      </c>
      <c r="Q124" s="27">
        <v>0</v>
      </c>
      <c r="R124" s="27">
        <v>0</v>
      </c>
      <c r="S124" s="27">
        <v>0.73</v>
      </c>
      <c r="T124" s="27">
        <v>2.39</v>
      </c>
      <c r="U124" s="27">
        <v>405.92</v>
      </c>
      <c r="V124" s="27">
        <v>41.2</v>
      </c>
      <c r="W124" s="27">
        <v>370.57</v>
      </c>
      <c r="X124" s="27">
        <v>20.18</v>
      </c>
      <c r="Y124" s="27">
        <v>224.68</v>
      </c>
      <c r="Z124" s="27">
        <v>0.28999999999999998</v>
      </c>
      <c r="AA124" s="27">
        <v>137.06</v>
      </c>
      <c r="AB124" s="27">
        <v>107.39</v>
      </c>
      <c r="AC124" s="27">
        <v>154.84</v>
      </c>
      <c r="AD124" s="27">
        <v>0.3</v>
      </c>
      <c r="AE124" s="27">
        <v>0.01</v>
      </c>
      <c r="AF124" s="27">
        <v>0.16</v>
      </c>
      <c r="AG124" s="27">
        <v>0.09</v>
      </c>
      <c r="AH124" s="27">
        <v>2.5299999999999998</v>
      </c>
      <c r="AI124" s="27">
        <v>0.26</v>
      </c>
      <c r="AJ124" s="27">
        <v>0</v>
      </c>
      <c r="AK124" s="27">
        <v>582.45000000000005</v>
      </c>
      <c r="AL124" s="27">
        <v>435.51</v>
      </c>
      <c r="AM124" s="27">
        <v>1050.44</v>
      </c>
      <c r="AN124" s="27">
        <v>651.23</v>
      </c>
      <c r="AO124" s="27">
        <v>246.39</v>
      </c>
      <c r="AP124" s="27">
        <v>432.34</v>
      </c>
      <c r="AQ124" s="27">
        <v>292.33</v>
      </c>
      <c r="AR124" s="27">
        <v>636.71</v>
      </c>
      <c r="AS124" s="27">
        <v>370.3</v>
      </c>
      <c r="AT124" s="27">
        <v>443.17</v>
      </c>
      <c r="AU124" s="27">
        <v>680.03</v>
      </c>
      <c r="AV124" s="27">
        <v>314.13</v>
      </c>
      <c r="AW124" s="27">
        <v>282.76</v>
      </c>
      <c r="AX124" s="27">
        <v>2687.88</v>
      </c>
      <c r="AY124" s="27">
        <v>0</v>
      </c>
      <c r="AZ124" s="27">
        <v>1259.7</v>
      </c>
      <c r="BA124" s="27">
        <v>590.49</v>
      </c>
      <c r="BB124" s="27">
        <v>588.73</v>
      </c>
      <c r="BC124" s="27">
        <v>137.72999999999999</v>
      </c>
      <c r="BD124" s="27">
        <v>0.4</v>
      </c>
      <c r="BE124" s="27">
        <v>0.22</v>
      </c>
      <c r="BF124" s="27">
        <v>0.24</v>
      </c>
      <c r="BG124" s="27">
        <v>0.62</v>
      </c>
      <c r="BH124" s="27">
        <v>0.73</v>
      </c>
      <c r="BI124" s="27">
        <v>2.42</v>
      </c>
      <c r="BJ124" s="27">
        <v>0.14000000000000001</v>
      </c>
      <c r="BK124" s="27">
        <v>5.91</v>
      </c>
      <c r="BL124" s="27">
        <v>0.04</v>
      </c>
      <c r="BM124" s="27">
        <v>1.6</v>
      </c>
      <c r="BN124" s="27">
        <v>0.04</v>
      </c>
      <c r="BO124" s="27">
        <v>0</v>
      </c>
      <c r="BP124" s="27">
        <v>0</v>
      </c>
      <c r="BQ124" s="27">
        <v>0.41</v>
      </c>
      <c r="BR124" s="27">
        <v>0.6</v>
      </c>
      <c r="BS124" s="27">
        <v>4.6399999999999997</v>
      </c>
      <c r="BT124" s="27">
        <v>0</v>
      </c>
      <c r="BU124" s="27">
        <v>0</v>
      </c>
      <c r="BV124" s="27">
        <v>0.52</v>
      </c>
      <c r="BW124" s="27">
        <v>0.02</v>
      </c>
      <c r="BX124" s="27">
        <v>0</v>
      </c>
      <c r="BY124" s="27">
        <v>0</v>
      </c>
      <c r="BZ124" s="27">
        <v>0</v>
      </c>
      <c r="CA124" s="27">
        <v>0</v>
      </c>
      <c r="CB124" s="27">
        <v>31.76</v>
      </c>
      <c r="CD124" s="27">
        <v>154.96</v>
      </c>
      <c r="CF124" s="27">
        <v>0</v>
      </c>
      <c r="CG124" s="27">
        <v>0</v>
      </c>
      <c r="CH124" s="27">
        <v>0</v>
      </c>
      <c r="CI124" s="27">
        <v>0</v>
      </c>
      <c r="CJ124" s="27">
        <v>0</v>
      </c>
      <c r="CK124" s="27">
        <v>0</v>
      </c>
      <c r="CL124" s="27">
        <v>0</v>
      </c>
      <c r="CM124" s="27">
        <v>0</v>
      </c>
      <c r="CN124" s="27">
        <v>0</v>
      </c>
      <c r="CO124" s="27">
        <v>0</v>
      </c>
      <c r="CP124" s="27">
        <v>0</v>
      </c>
    </row>
    <row r="125" spans="1:94" s="27" customFormat="1">
      <c r="A125" s="27" t="str">
        <f>"300"</f>
        <v>300</v>
      </c>
      <c r="B125" s="28" t="s">
        <v>92</v>
      </c>
      <c r="C125" s="37" t="str">
        <f>"200"</f>
        <v>200</v>
      </c>
      <c r="D125" s="27">
        <v>0.1</v>
      </c>
      <c r="E125" s="27">
        <v>0</v>
      </c>
      <c r="F125" s="27">
        <v>0.02</v>
      </c>
      <c r="G125" s="27">
        <v>0.02</v>
      </c>
      <c r="H125" s="27">
        <v>14.74</v>
      </c>
      <c r="I125" s="27">
        <v>56.544170000000001</v>
      </c>
      <c r="J125" s="27">
        <v>0</v>
      </c>
      <c r="K125" s="27">
        <v>0</v>
      </c>
      <c r="L125" s="27">
        <v>0</v>
      </c>
      <c r="M125" s="27">
        <v>0</v>
      </c>
      <c r="N125" s="27">
        <v>14.69</v>
      </c>
      <c r="O125" s="27">
        <v>0</v>
      </c>
      <c r="P125" s="27">
        <v>0.05</v>
      </c>
      <c r="Q125" s="27">
        <v>0</v>
      </c>
      <c r="R125" s="27">
        <v>0</v>
      </c>
      <c r="S125" s="27">
        <v>0</v>
      </c>
      <c r="T125" s="27">
        <v>0.04</v>
      </c>
      <c r="U125" s="27">
        <v>0.15</v>
      </c>
      <c r="V125" s="27">
        <v>0.45</v>
      </c>
      <c r="W125" s="27">
        <v>0.44</v>
      </c>
      <c r="X125" s="27">
        <v>0</v>
      </c>
      <c r="Y125" s="27">
        <v>0</v>
      </c>
      <c r="Z125" s="27">
        <v>0.04</v>
      </c>
      <c r="AA125" s="27">
        <v>0</v>
      </c>
      <c r="AB125" s="27">
        <v>0</v>
      </c>
      <c r="AC125" s="27">
        <v>0</v>
      </c>
      <c r="AD125" s="27">
        <v>0</v>
      </c>
      <c r="AE125" s="27">
        <v>0</v>
      </c>
      <c r="AF125" s="27">
        <v>0</v>
      </c>
      <c r="AG125" s="27">
        <v>0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  <c r="AT125" s="27">
        <v>0</v>
      </c>
      <c r="AU125" s="27">
        <v>0</v>
      </c>
      <c r="AV125" s="27">
        <v>0</v>
      </c>
      <c r="AW125" s="27">
        <v>0</v>
      </c>
      <c r="AX125" s="27">
        <v>0</v>
      </c>
      <c r="AY125" s="27">
        <v>0</v>
      </c>
      <c r="AZ125" s="27">
        <v>0</v>
      </c>
      <c r="BA125" s="27">
        <v>0</v>
      </c>
      <c r="BB125" s="27">
        <v>0</v>
      </c>
      <c r="BC125" s="27">
        <v>0</v>
      </c>
      <c r="BD125" s="27">
        <v>0</v>
      </c>
      <c r="BE125" s="27">
        <v>0</v>
      </c>
      <c r="BF125" s="27">
        <v>0</v>
      </c>
      <c r="BG125" s="27">
        <v>0</v>
      </c>
      <c r="BH125" s="27">
        <v>0</v>
      </c>
      <c r="BI125" s="27">
        <v>0</v>
      </c>
      <c r="BJ125" s="27">
        <v>0</v>
      </c>
      <c r="BK125" s="27">
        <v>0</v>
      </c>
      <c r="BL125" s="27">
        <v>0</v>
      </c>
      <c r="BM125" s="27">
        <v>0</v>
      </c>
      <c r="BN125" s="27">
        <v>0</v>
      </c>
      <c r="BO125" s="27">
        <v>0</v>
      </c>
      <c r="BP125" s="27">
        <v>0</v>
      </c>
      <c r="BQ125" s="27">
        <v>0</v>
      </c>
      <c r="BR125" s="27">
        <v>0</v>
      </c>
      <c r="BS125" s="27">
        <v>0</v>
      </c>
      <c r="BT125" s="27">
        <v>0</v>
      </c>
      <c r="BU125" s="27">
        <v>0</v>
      </c>
      <c r="BV125" s="27">
        <v>0</v>
      </c>
      <c r="BW125" s="27">
        <v>0</v>
      </c>
      <c r="BX125" s="27">
        <v>0</v>
      </c>
      <c r="BY125" s="27">
        <v>0</v>
      </c>
      <c r="BZ125" s="27">
        <v>0</v>
      </c>
      <c r="CA125" s="27">
        <v>0</v>
      </c>
      <c r="CB125" s="27">
        <v>200.06</v>
      </c>
      <c r="CD125" s="27">
        <v>0</v>
      </c>
      <c r="CF125" s="27">
        <v>0</v>
      </c>
      <c r="CG125" s="27">
        <v>0</v>
      </c>
      <c r="CH125" s="27">
        <v>0</v>
      </c>
      <c r="CI125" s="27">
        <v>0</v>
      </c>
      <c r="CJ125" s="27">
        <v>0</v>
      </c>
      <c r="CK125" s="27">
        <v>0</v>
      </c>
      <c r="CL125" s="27">
        <v>0</v>
      </c>
      <c r="CM125" s="27">
        <v>0</v>
      </c>
      <c r="CN125" s="27">
        <v>0</v>
      </c>
      <c r="CO125" s="27">
        <v>15</v>
      </c>
      <c r="CP125" s="27">
        <v>0</v>
      </c>
    </row>
    <row r="126" spans="1:94" s="25" customFormat="1">
      <c r="A126" s="25" t="str">
        <f>"-"</f>
        <v>-</v>
      </c>
      <c r="B126" s="26" t="s">
        <v>94</v>
      </c>
      <c r="C126" s="38" t="str">
        <f>"50"</f>
        <v>50</v>
      </c>
      <c r="D126" s="25">
        <v>3.31</v>
      </c>
      <c r="E126" s="25">
        <v>0</v>
      </c>
      <c r="F126" s="25">
        <v>0.33</v>
      </c>
      <c r="G126" s="25">
        <v>0.33</v>
      </c>
      <c r="H126" s="25">
        <v>23.45</v>
      </c>
      <c r="I126" s="25">
        <v>111.95049999999999</v>
      </c>
      <c r="J126" s="25">
        <v>0</v>
      </c>
      <c r="K126" s="25">
        <v>0</v>
      </c>
      <c r="L126" s="25">
        <v>0</v>
      </c>
      <c r="M126" s="25">
        <v>0</v>
      </c>
      <c r="N126" s="25">
        <v>0.55000000000000004</v>
      </c>
      <c r="O126" s="25">
        <v>22.8</v>
      </c>
      <c r="P126" s="25">
        <v>0.1</v>
      </c>
      <c r="Q126" s="25">
        <v>0</v>
      </c>
      <c r="R126" s="25">
        <v>0</v>
      </c>
      <c r="S126" s="25">
        <v>0</v>
      </c>
      <c r="T126" s="25">
        <v>0.9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25">
        <v>0</v>
      </c>
      <c r="AA126" s="25">
        <v>0</v>
      </c>
      <c r="AB126" s="25">
        <v>0</v>
      </c>
      <c r="AC126" s="25">
        <v>0</v>
      </c>
      <c r="AD126" s="25">
        <v>0</v>
      </c>
      <c r="AE126" s="25">
        <v>0</v>
      </c>
      <c r="AF126" s="25">
        <v>0</v>
      </c>
      <c r="AG126" s="25">
        <v>0</v>
      </c>
      <c r="AH126" s="25">
        <v>0</v>
      </c>
      <c r="AI126" s="25">
        <v>0</v>
      </c>
      <c r="AJ126" s="25">
        <v>0</v>
      </c>
      <c r="AK126" s="25">
        <v>0</v>
      </c>
      <c r="AL126" s="25">
        <v>0</v>
      </c>
      <c r="AM126" s="25">
        <v>254.48</v>
      </c>
      <c r="AN126" s="25">
        <v>84.39</v>
      </c>
      <c r="AO126" s="25">
        <v>50.03</v>
      </c>
      <c r="AP126" s="25">
        <v>100.05</v>
      </c>
      <c r="AQ126" s="25">
        <v>37.85</v>
      </c>
      <c r="AR126" s="25">
        <v>180.96</v>
      </c>
      <c r="AS126" s="25">
        <v>112.23</v>
      </c>
      <c r="AT126" s="25">
        <v>156.6</v>
      </c>
      <c r="AU126" s="25">
        <v>129.19999999999999</v>
      </c>
      <c r="AV126" s="25">
        <v>67.86</v>
      </c>
      <c r="AW126" s="25">
        <v>120.06</v>
      </c>
      <c r="AX126" s="25">
        <v>1003.98</v>
      </c>
      <c r="AY126" s="25">
        <v>0</v>
      </c>
      <c r="AZ126" s="25">
        <v>327.12</v>
      </c>
      <c r="BA126" s="25">
        <v>142.25</v>
      </c>
      <c r="BB126" s="25">
        <v>94.4</v>
      </c>
      <c r="BC126" s="25">
        <v>74.819999999999993</v>
      </c>
      <c r="BD126" s="25">
        <v>0</v>
      </c>
      <c r="BE126" s="25">
        <v>0</v>
      </c>
      <c r="BF126" s="25">
        <v>0</v>
      </c>
      <c r="BG126" s="25">
        <v>0</v>
      </c>
      <c r="BH126" s="25">
        <v>0</v>
      </c>
      <c r="BI126" s="25">
        <v>0</v>
      </c>
      <c r="BJ126" s="25">
        <v>0</v>
      </c>
      <c r="BK126" s="25">
        <v>0.04</v>
      </c>
      <c r="BL126" s="25">
        <v>0</v>
      </c>
      <c r="BM126" s="25">
        <v>0</v>
      </c>
      <c r="BN126" s="25">
        <v>0</v>
      </c>
      <c r="BO126" s="25">
        <v>0</v>
      </c>
      <c r="BP126" s="25">
        <v>0</v>
      </c>
      <c r="BQ126" s="25">
        <v>0</v>
      </c>
      <c r="BR126" s="25">
        <v>0</v>
      </c>
      <c r="BS126" s="25">
        <v>0.03</v>
      </c>
      <c r="BT126" s="25">
        <v>0</v>
      </c>
      <c r="BU126" s="25">
        <v>0</v>
      </c>
      <c r="BV126" s="25">
        <v>0.14000000000000001</v>
      </c>
      <c r="BW126" s="25">
        <v>0.01</v>
      </c>
      <c r="BX126" s="25">
        <v>0</v>
      </c>
      <c r="BY126" s="25">
        <v>0</v>
      </c>
      <c r="BZ126" s="25">
        <v>0</v>
      </c>
      <c r="CA126" s="25">
        <v>0</v>
      </c>
      <c r="CB126" s="25">
        <v>19.55</v>
      </c>
      <c r="CD126" s="25">
        <v>0</v>
      </c>
      <c r="CF126" s="25">
        <v>0</v>
      </c>
      <c r="CG126" s="25">
        <v>0</v>
      </c>
      <c r="CH126" s="25">
        <v>0</v>
      </c>
      <c r="CI126" s="25">
        <v>0</v>
      </c>
      <c r="CJ126" s="25">
        <v>0</v>
      </c>
      <c r="CK126" s="25">
        <v>0</v>
      </c>
      <c r="CL126" s="25">
        <v>0</v>
      </c>
      <c r="CM126" s="25">
        <v>0</v>
      </c>
      <c r="CN126" s="25">
        <v>0</v>
      </c>
      <c r="CO126" s="25">
        <v>0</v>
      </c>
      <c r="CP126" s="25">
        <v>0</v>
      </c>
    </row>
    <row r="127" spans="1:94" s="29" customFormat="1">
      <c r="B127" s="30" t="s">
        <v>96</v>
      </c>
      <c r="C127" s="39">
        <v>575</v>
      </c>
      <c r="D127" s="29">
        <v>23.68</v>
      </c>
      <c r="E127" s="29">
        <v>12.72</v>
      </c>
      <c r="F127" s="29">
        <v>30.55</v>
      </c>
      <c r="G127" s="29">
        <v>3.44</v>
      </c>
      <c r="H127" s="29">
        <v>90.47</v>
      </c>
      <c r="I127" s="29">
        <v>729.94</v>
      </c>
      <c r="J127" s="29">
        <v>18.25</v>
      </c>
      <c r="K127" s="29">
        <v>0.47</v>
      </c>
      <c r="L127" s="29">
        <v>0</v>
      </c>
      <c r="M127" s="29">
        <v>0</v>
      </c>
      <c r="N127" s="29">
        <v>25.19</v>
      </c>
      <c r="O127" s="29">
        <v>62.61</v>
      </c>
      <c r="P127" s="29">
        <v>2.68</v>
      </c>
      <c r="Q127" s="29">
        <v>0</v>
      </c>
      <c r="R127" s="29">
        <v>0</v>
      </c>
      <c r="S127" s="29">
        <v>0.83</v>
      </c>
      <c r="T127" s="29">
        <v>5.51</v>
      </c>
      <c r="U127" s="29">
        <v>707.99</v>
      </c>
      <c r="V127" s="29">
        <v>302.63</v>
      </c>
      <c r="W127" s="29">
        <v>500.68</v>
      </c>
      <c r="X127" s="29">
        <v>82.99</v>
      </c>
      <c r="Y127" s="29">
        <v>433.43</v>
      </c>
      <c r="Z127" s="29">
        <v>1.87</v>
      </c>
      <c r="AA127" s="29">
        <v>164.06</v>
      </c>
      <c r="AB127" s="29">
        <v>130.38999999999999</v>
      </c>
      <c r="AC127" s="29">
        <v>204.96</v>
      </c>
      <c r="AD127" s="29">
        <v>1.08</v>
      </c>
      <c r="AE127" s="29">
        <v>0.19</v>
      </c>
      <c r="AF127" s="29">
        <v>0.32</v>
      </c>
      <c r="AG127" s="29">
        <v>0.53</v>
      </c>
      <c r="AH127" s="29">
        <v>5.41</v>
      </c>
      <c r="AI127" s="29">
        <v>0.78</v>
      </c>
      <c r="AJ127" s="29">
        <v>0</v>
      </c>
      <c r="AK127" s="29">
        <v>738.13</v>
      </c>
      <c r="AL127" s="29">
        <v>589.26</v>
      </c>
      <c r="AM127" s="29">
        <v>1837.42</v>
      </c>
      <c r="AN127" s="29">
        <v>1124.6099999999999</v>
      </c>
      <c r="AO127" s="29">
        <v>418.58</v>
      </c>
      <c r="AP127" s="29">
        <v>818.09</v>
      </c>
      <c r="AQ127" s="29">
        <v>455.61</v>
      </c>
      <c r="AR127" s="29">
        <v>1184.53</v>
      </c>
      <c r="AS127" s="29">
        <v>690.22</v>
      </c>
      <c r="AT127" s="29">
        <v>912.62</v>
      </c>
      <c r="AU127" s="29">
        <v>1200.04</v>
      </c>
      <c r="AV127" s="29">
        <v>487.26</v>
      </c>
      <c r="AW127" s="29">
        <v>835.26</v>
      </c>
      <c r="AX127" s="29">
        <v>4524.21</v>
      </c>
      <c r="AY127" s="29">
        <v>0</v>
      </c>
      <c r="AZ127" s="29">
        <v>1860.78</v>
      </c>
      <c r="BA127" s="29">
        <v>953.33</v>
      </c>
      <c r="BB127" s="29">
        <v>1045.94</v>
      </c>
      <c r="BC127" s="29">
        <v>356.87</v>
      </c>
      <c r="BD127" s="29">
        <v>0.55000000000000004</v>
      </c>
      <c r="BE127" s="29">
        <v>0.28999999999999998</v>
      </c>
      <c r="BF127" s="29">
        <v>0.28000000000000003</v>
      </c>
      <c r="BG127" s="29">
        <v>0.71</v>
      </c>
      <c r="BH127" s="29">
        <v>0.82</v>
      </c>
      <c r="BI127" s="29">
        <v>2.86</v>
      </c>
      <c r="BJ127" s="29">
        <v>0.14000000000000001</v>
      </c>
      <c r="BK127" s="29">
        <v>7.68</v>
      </c>
      <c r="BL127" s="29">
        <v>0.04</v>
      </c>
      <c r="BM127" s="29">
        <v>2</v>
      </c>
      <c r="BN127" s="29">
        <v>0.04</v>
      </c>
      <c r="BO127" s="29">
        <v>0</v>
      </c>
      <c r="BP127" s="29">
        <v>0</v>
      </c>
      <c r="BQ127" s="29">
        <v>0.5</v>
      </c>
      <c r="BR127" s="29">
        <v>0.74</v>
      </c>
      <c r="BS127" s="29">
        <v>6.51</v>
      </c>
      <c r="BT127" s="29">
        <v>0</v>
      </c>
      <c r="BU127" s="29">
        <v>0</v>
      </c>
      <c r="BV127" s="29">
        <v>1.74</v>
      </c>
      <c r="BW127" s="29">
        <v>0.05</v>
      </c>
      <c r="BX127" s="29">
        <v>0</v>
      </c>
      <c r="BY127" s="29">
        <v>0</v>
      </c>
      <c r="BZ127" s="29">
        <v>0</v>
      </c>
      <c r="CA127" s="29">
        <v>0</v>
      </c>
      <c r="CB127" s="29">
        <v>471.73</v>
      </c>
      <c r="CC127" s="29">
        <f>$I$127/$I$128*100</f>
        <v>100</v>
      </c>
      <c r="CD127" s="29">
        <v>185.8</v>
      </c>
      <c r="CF127" s="29">
        <v>0</v>
      </c>
      <c r="CG127" s="29">
        <v>0</v>
      </c>
      <c r="CH127" s="29">
        <v>0</v>
      </c>
      <c r="CI127" s="29">
        <v>0</v>
      </c>
      <c r="CJ127" s="29">
        <v>0</v>
      </c>
      <c r="CK127" s="29">
        <v>0</v>
      </c>
      <c r="CL127" s="29">
        <v>0</v>
      </c>
      <c r="CM127" s="29">
        <v>0</v>
      </c>
      <c r="CN127" s="29">
        <v>0</v>
      </c>
      <c r="CO127" s="29">
        <v>20</v>
      </c>
      <c r="CP127" s="29">
        <v>0.63</v>
      </c>
    </row>
    <row r="128" spans="1:94" s="29" customFormat="1">
      <c r="B128" s="30" t="s">
        <v>97</v>
      </c>
      <c r="C128" s="39"/>
      <c r="D128" s="29">
        <v>23.68</v>
      </c>
      <c r="E128" s="29">
        <v>12.72</v>
      </c>
      <c r="F128" s="29">
        <v>30.55</v>
      </c>
      <c r="G128" s="29">
        <v>3.44</v>
      </c>
      <c r="H128" s="29">
        <v>90.47</v>
      </c>
      <c r="I128" s="29">
        <v>729.94</v>
      </c>
      <c r="J128" s="29">
        <v>18.25</v>
      </c>
      <c r="K128" s="29">
        <v>0.47</v>
      </c>
      <c r="L128" s="29">
        <v>0</v>
      </c>
      <c r="M128" s="29">
        <v>0</v>
      </c>
      <c r="N128" s="29">
        <v>25.19</v>
      </c>
      <c r="O128" s="29">
        <v>62.61</v>
      </c>
      <c r="P128" s="29">
        <v>2.68</v>
      </c>
      <c r="Q128" s="29">
        <v>0</v>
      </c>
      <c r="R128" s="29">
        <v>0</v>
      </c>
      <c r="S128" s="29">
        <v>0.83</v>
      </c>
      <c r="T128" s="29">
        <v>5.51</v>
      </c>
      <c r="U128" s="29">
        <v>707.99</v>
      </c>
      <c r="V128" s="29">
        <v>302.63</v>
      </c>
      <c r="W128" s="29">
        <v>500.68</v>
      </c>
      <c r="X128" s="29">
        <v>82.99</v>
      </c>
      <c r="Y128" s="29">
        <v>433.43</v>
      </c>
      <c r="Z128" s="29">
        <v>1.87</v>
      </c>
      <c r="AA128" s="29">
        <v>164.06</v>
      </c>
      <c r="AB128" s="29">
        <v>130.38999999999999</v>
      </c>
      <c r="AC128" s="29">
        <v>204.96</v>
      </c>
      <c r="AD128" s="29">
        <v>1.08</v>
      </c>
      <c r="AE128" s="29">
        <v>0.19</v>
      </c>
      <c r="AF128" s="29">
        <v>0.32</v>
      </c>
      <c r="AG128" s="29">
        <v>0.53</v>
      </c>
      <c r="AH128" s="29">
        <v>5.41</v>
      </c>
      <c r="AI128" s="29">
        <v>0.78</v>
      </c>
      <c r="AJ128" s="29">
        <v>0</v>
      </c>
      <c r="AK128" s="29">
        <v>738.13</v>
      </c>
      <c r="AL128" s="29">
        <v>589.26</v>
      </c>
      <c r="AM128" s="29">
        <v>1837.42</v>
      </c>
      <c r="AN128" s="29">
        <v>1124.6099999999999</v>
      </c>
      <c r="AO128" s="29">
        <v>418.58</v>
      </c>
      <c r="AP128" s="29">
        <v>818.09</v>
      </c>
      <c r="AQ128" s="29">
        <v>455.61</v>
      </c>
      <c r="AR128" s="29">
        <v>1184.53</v>
      </c>
      <c r="AS128" s="29">
        <v>690.22</v>
      </c>
      <c r="AT128" s="29">
        <v>912.62</v>
      </c>
      <c r="AU128" s="29">
        <v>1200.04</v>
      </c>
      <c r="AV128" s="29">
        <v>487.26</v>
      </c>
      <c r="AW128" s="29">
        <v>835.26</v>
      </c>
      <c r="AX128" s="29">
        <v>4524.21</v>
      </c>
      <c r="AY128" s="29">
        <v>0</v>
      </c>
      <c r="AZ128" s="29">
        <v>1860.78</v>
      </c>
      <c r="BA128" s="29">
        <v>953.33</v>
      </c>
      <c r="BB128" s="29">
        <v>1045.94</v>
      </c>
      <c r="BC128" s="29">
        <v>356.87</v>
      </c>
      <c r="BD128" s="29">
        <v>0.55000000000000004</v>
      </c>
      <c r="BE128" s="29">
        <v>0.28999999999999998</v>
      </c>
      <c r="BF128" s="29">
        <v>0.28000000000000003</v>
      </c>
      <c r="BG128" s="29">
        <v>0.71</v>
      </c>
      <c r="BH128" s="29">
        <v>0.82</v>
      </c>
      <c r="BI128" s="29">
        <v>2.86</v>
      </c>
      <c r="BJ128" s="29">
        <v>0.14000000000000001</v>
      </c>
      <c r="BK128" s="29">
        <v>7.68</v>
      </c>
      <c r="BL128" s="29">
        <v>0.04</v>
      </c>
      <c r="BM128" s="29">
        <v>2</v>
      </c>
      <c r="BN128" s="29">
        <v>0.04</v>
      </c>
      <c r="BO128" s="29">
        <v>0</v>
      </c>
      <c r="BP128" s="29">
        <v>0</v>
      </c>
      <c r="BQ128" s="29">
        <v>0.5</v>
      </c>
      <c r="BR128" s="29">
        <v>0.74</v>
      </c>
      <c r="BS128" s="29">
        <v>6.51</v>
      </c>
      <c r="BT128" s="29">
        <v>0</v>
      </c>
      <c r="BU128" s="29">
        <v>0</v>
      </c>
      <c r="BV128" s="29">
        <v>1.74</v>
      </c>
      <c r="BW128" s="29">
        <v>0.05</v>
      </c>
      <c r="BX128" s="29">
        <v>0</v>
      </c>
      <c r="BY128" s="29">
        <v>0</v>
      </c>
      <c r="BZ128" s="29">
        <v>0</v>
      </c>
      <c r="CA128" s="29">
        <v>0</v>
      </c>
      <c r="CB128" s="29">
        <v>471.73</v>
      </c>
      <c r="CD128" s="29">
        <v>185.8</v>
      </c>
      <c r="CF128" s="29">
        <v>0</v>
      </c>
      <c r="CG128" s="29">
        <v>0</v>
      </c>
      <c r="CH128" s="29">
        <v>0</v>
      </c>
      <c r="CI128" s="29">
        <v>0</v>
      </c>
      <c r="CJ128" s="29">
        <v>0</v>
      </c>
      <c r="CK128" s="29">
        <v>0</v>
      </c>
      <c r="CL128" s="29">
        <v>0</v>
      </c>
      <c r="CM128" s="29">
        <v>0</v>
      </c>
      <c r="CN128" s="29">
        <v>0</v>
      </c>
      <c r="CO128" s="29">
        <v>20</v>
      </c>
      <c r="CP128" s="29">
        <v>0.63</v>
      </c>
    </row>
    <row r="129" spans="1:94">
      <c r="B129" s="24" t="s">
        <v>142</v>
      </c>
    </row>
    <row r="130" spans="1:94">
      <c r="B130" s="24" t="s">
        <v>89</v>
      </c>
    </row>
    <row r="131" spans="1:94" s="27" customFormat="1">
      <c r="A131" s="27" t="str">
        <f>"1"</f>
        <v>1</v>
      </c>
      <c r="B131" s="28" t="s">
        <v>111</v>
      </c>
      <c r="C131" s="37" t="str">
        <f>"200"</f>
        <v>200</v>
      </c>
      <c r="D131" s="27">
        <v>29.26</v>
      </c>
      <c r="E131" s="27">
        <v>28.56</v>
      </c>
      <c r="F131" s="27">
        <v>17.2</v>
      </c>
      <c r="G131" s="27">
        <v>0.28000000000000003</v>
      </c>
      <c r="H131" s="27">
        <v>38.53</v>
      </c>
      <c r="I131" s="27">
        <v>427.983316</v>
      </c>
      <c r="J131" s="27">
        <v>10.130000000000001</v>
      </c>
      <c r="K131" s="27">
        <v>0.09</v>
      </c>
      <c r="L131" s="27">
        <v>0</v>
      </c>
      <c r="M131" s="27">
        <v>0</v>
      </c>
      <c r="N131" s="27">
        <v>19.190000000000001</v>
      </c>
      <c r="O131" s="27">
        <v>18.57</v>
      </c>
      <c r="P131" s="27">
        <v>0.76</v>
      </c>
      <c r="Q131" s="27">
        <v>0</v>
      </c>
      <c r="R131" s="27">
        <v>0</v>
      </c>
      <c r="S131" s="27">
        <v>1.86</v>
      </c>
      <c r="T131" s="27">
        <v>3.56</v>
      </c>
      <c r="U131" s="27">
        <v>718.34</v>
      </c>
      <c r="V131" s="27">
        <v>190</v>
      </c>
      <c r="W131" s="27">
        <v>237.02</v>
      </c>
      <c r="X131" s="27">
        <v>43.76</v>
      </c>
      <c r="Y131" s="27">
        <v>345.8</v>
      </c>
      <c r="Z131" s="27">
        <v>1.1200000000000001</v>
      </c>
      <c r="AA131" s="27">
        <v>72.599999999999994</v>
      </c>
      <c r="AB131" s="27">
        <v>51.36</v>
      </c>
      <c r="AC131" s="27">
        <v>131.69999999999999</v>
      </c>
      <c r="AD131" s="27">
        <v>0.52</v>
      </c>
      <c r="AE131" s="27">
        <v>7.0000000000000007E-2</v>
      </c>
      <c r="AF131" s="27">
        <v>0.38</v>
      </c>
      <c r="AG131" s="27">
        <v>0.86</v>
      </c>
      <c r="AH131" s="27">
        <v>7.21</v>
      </c>
      <c r="AI131" s="27">
        <v>0.3</v>
      </c>
      <c r="AJ131" s="27">
        <v>0</v>
      </c>
      <c r="AK131" s="27">
        <v>199.2</v>
      </c>
      <c r="AL131" s="27">
        <v>155.74</v>
      </c>
      <c r="AM131" s="27">
        <v>287.98</v>
      </c>
      <c r="AN131" s="27">
        <v>171.98</v>
      </c>
      <c r="AO131" s="27">
        <v>90.58</v>
      </c>
      <c r="AP131" s="27">
        <v>133.74</v>
      </c>
      <c r="AQ131" s="27">
        <v>50.95</v>
      </c>
      <c r="AR131" s="27">
        <v>172.51</v>
      </c>
      <c r="AS131" s="27">
        <v>184.09</v>
      </c>
      <c r="AT131" s="27">
        <v>223.98</v>
      </c>
      <c r="AU131" s="27">
        <v>282.89999999999998</v>
      </c>
      <c r="AV131" s="27">
        <v>84.41</v>
      </c>
      <c r="AW131" s="27">
        <v>132.05000000000001</v>
      </c>
      <c r="AX131" s="27">
        <v>521.16999999999996</v>
      </c>
      <c r="AY131" s="27">
        <v>1.58</v>
      </c>
      <c r="AZ131" s="27">
        <v>133.33000000000001</v>
      </c>
      <c r="BA131" s="27">
        <v>193.56</v>
      </c>
      <c r="BB131" s="27">
        <v>131.6</v>
      </c>
      <c r="BC131" s="27">
        <v>69.48</v>
      </c>
      <c r="BD131" s="27">
        <v>0.09</v>
      </c>
      <c r="BE131" s="27">
        <v>0.04</v>
      </c>
      <c r="BF131" s="27">
        <v>0.02</v>
      </c>
      <c r="BG131" s="27">
        <v>0.05</v>
      </c>
      <c r="BH131" s="27">
        <v>0.06</v>
      </c>
      <c r="BI131" s="27">
        <v>0.28000000000000003</v>
      </c>
      <c r="BJ131" s="27">
        <v>0</v>
      </c>
      <c r="BK131" s="27">
        <v>0.82</v>
      </c>
      <c r="BL131" s="27">
        <v>0</v>
      </c>
      <c r="BM131" s="27">
        <v>0.25</v>
      </c>
      <c r="BN131" s="27">
        <v>0</v>
      </c>
      <c r="BO131" s="27">
        <v>0</v>
      </c>
      <c r="BP131" s="27">
        <v>0</v>
      </c>
      <c r="BQ131" s="27">
        <v>0.05</v>
      </c>
      <c r="BR131" s="27">
        <v>0.08</v>
      </c>
      <c r="BS131" s="27">
        <v>0.71</v>
      </c>
      <c r="BT131" s="27">
        <v>0</v>
      </c>
      <c r="BU131" s="27">
        <v>0</v>
      </c>
      <c r="BV131" s="27">
        <v>0.09</v>
      </c>
      <c r="BW131" s="27">
        <v>0</v>
      </c>
      <c r="BX131" s="27">
        <v>0</v>
      </c>
      <c r="BY131" s="27">
        <v>0</v>
      </c>
      <c r="BZ131" s="27">
        <v>0</v>
      </c>
      <c r="CA131" s="27">
        <v>0</v>
      </c>
      <c r="CB131" s="27">
        <v>116.13</v>
      </c>
      <c r="CD131" s="27">
        <v>81.16</v>
      </c>
      <c r="CF131" s="27">
        <v>0</v>
      </c>
      <c r="CG131" s="27">
        <v>0</v>
      </c>
      <c r="CH131" s="27">
        <v>0</v>
      </c>
      <c r="CI131" s="27">
        <v>0</v>
      </c>
      <c r="CJ131" s="27">
        <v>0</v>
      </c>
      <c r="CK131" s="27">
        <v>0</v>
      </c>
      <c r="CL131" s="27">
        <v>0</v>
      </c>
      <c r="CM131" s="27">
        <v>0</v>
      </c>
      <c r="CN131" s="27">
        <v>0</v>
      </c>
      <c r="CO131" s="27">
        <v>16</v>
      </c>
      <c r="CP131" s="27">
        <v>0</v>
      </c>
    </row>
    <row r="132" spans="1:94" s="27" customFormat="1">
      <c r="A132" s="27" t="str">
        <f>"-"</f>
        <v>-</v>
      </c>
      <c r="B132" s="28" t="s">
        <v>112</v>
      </c>
      <c r="C132" s="37" t="str">
        <f>"20"</f>
        <v>20</v>
      </c>
      <c r="D132" s="27">
        <v>1.44</v>
      </c>
      <c r="E132" s="27">
        <v>1.44</v>
      </c>
      <c r="F132" s="27">
        <v>1.7</v>
      </c>
      <c r="G132" s="27">
        <v>0</v>
      </c>
      <c r="H132" s="27">
        <v>11.1</v>
      </c>
      <c r="I132" s="27">
        <v>63.48</v>
      </c>
      <c r="J132" s="27">
        <v>1.04</v>
      </c>
      <c r="K132" s="27">
        <v>0</v>
      </c>
      <c r="L132" s="27">
        <v>0</v>
      </c>
      <c r="M132" s="27">
        <v>0</v>
      </c>
      <c r="N132" s="27">
        <v>11.1</v>
      </c>
      <c r="O132" s="27">
        <v>0</v>
      </c>
      <c r="P132" s="27">
        <v>0</v>
      </c>
      <c r="Q132" s="27">
        <v>0</v>
      </c>
      <c r="R132" s="27">
        <v>0</v>
      </c>
      <c r="S132" s="27">
        <v>0.08</v>
      </c>
      <c r="T132" s="27">
        <v>0.36</v>
      </c>
      <c r="U132" s="27">
        <v>26</v>
      </c>
      <c r="V132" s="27">
        <v>73</v>
      </c>
      <c r="W132" s="27">
        <v>61.4</v>
      </c>
      <c r="X132" s="27">
        <v>6.8</v>
      </c>
      <c r="Y132" s="27">
        <v>43.8</v>
      </c>
      <c r="Z132" s="27">
        <v>0.04</v>
      </c>
      <c r="AA132" s="27">
        <v>8.4</v>
      </c>
      <c r="AB132" s="27">
        <v>6</v>
      </c>
      <c r="AC132" s="27">
        <v>9.4</v>
      </c>
      <c r="AD132" s="27">
        <v>0.04</v>
      </c>
      <c r="AE132" s="27">
        <v>0.01</v>
      </c>
      <c r="AF132" s="27">
        <v>0.08</v>
      </c>
      <c r="AG132" s="27">
        <v>0.04</v>
      </c>
      <c r="AH132" s="27">
        <v>0.36</v>
      </c>
      <c r="AI132" s="27">
        <v>0.2</v>
      </c>
      <c r="AJ132" s="27">
        <v>0</v>
      </c>
      <c r="AK132" s="27">
        <v>0</v>
      </c>
      <c r="AL132" s="27">
        <v>0</v>
      </c>
      <c r="AM132" s="27">
        <v>107.6</v>
      </c>
      <c r="AN132" s="27">
        <v>108</v>
      </c>
      <c r="AO132" s="27">
        <v>33</v>
      </c>
      <c r="AP132" s="27">
        <v>60.8</v>
      </c>
      <c r="AQ132" s="27">
        <v>19</v>
      </c>
      <c r="AR132" s="27">
        <v>64</v>
      </c>
      <c r="AS132" s="27">
        <v>47.2</v>
      </c>
      <c r="AT132" s="27">
        <v>48</v>
      </c>
      <c r="AU132" s="27">
        <v>106</v>
      </c>
      <c r="AV132" s="27">
        <v>34</v>
      </c>
      <c r="AW132" s="27">
        <v>28</v>
      </c>
      <c r="AX132" s="27">
        <v>318.2</v>
      </c>
      <c r="AY132" s="27">
        <v>0</v>
      </c>
      <c r="AZ132" s="27">
        <v>156</v>
      </c>
      <c r="BA132" s="27">
        <v>83.6</v>
      </c>
      <c r="BB132" s="27">
        <v>67.599999999999994</v>
      </c>
      <c r="BC132" s="27">
        <v>13.8</v>
      </c>
      <c r="BD132" s="27">
        <v>0</v>
      </c>
      <c r="BE132" s="27">
        <v>0</v>
      </c>
      <c r="BF132" s="27">
        <v>0</v>
      </c>
      <c r="BG132" s="27">
        <v>0</v>
      </c>
      <c r="BH132" s="27">
        <v>0</v>
      </c>
      <c r="BI132" s="27">
        <v>0</v>
      </c>
      <c r="BJ132" s="27">
        <v>0</v>
      </c>
      <c r="BK132" s="27">
        <v>0</v>
      </c>
      <c r="BL132" s="27">
        <v>0</v>
      </c>
      <c r="BM132" s="27">
        <v>0</v>
      </c>
      <c r="BN132" s="27">
        <v>0</v>
      </c>
      <c r="BO132" s="27">
        <v>0</v>
      </c>
      <c r="BP132" s="27">
        <v>0</v>
      </c>
      <c r="BQ132" s="27">
        <v>0</v>
      </c>
      <c r="BR132" s="27">
        <v>0</v>
      </c>
      <c r="BS132" s="27">
        <v>0.49</v>
      </c>
      <c r="BT132" s="27">
        <v>0</v>
      </c>
      <c r="BU132" s="27">
        <v>0</v>
      </c>
      <c r="BV132" s="27">
        <v>0.04</v>
      </c>
      <c r="BW132" s="27">
        <v>0.01</v>
      </c>
      <c r="BX132" s="27">
        <v>0.02</v>
      </c>
      <c r="BY132" s="27">
        <v>0</v>
      </c>
      <c r="BZ132" s="27">
        <v>0</v>
      </c>
      <c r="CA132" s="27">
        <v>0</v>
      </c>
      <c r="CB132" s="27">
        <v>5.32</v>
      </c>
      <c r="CD132" s="27">
        <v>9.4</v>
      </c>
      <c r="CF132" s="27">
        <v>0</v>
      </c>
      <c r="CG132" s="27">
        <v>0</v>
      </c>
      <c r="CH132" s="27">
        <v>0</v>
      </c>
      <c r="CI132" s="27">
        <v>0</v>
      </c>
      <c r="CJ132" s="27">
        <v>0</v>
      </c>
      <c r="CK132" s="27">
        <v>0</v>
      </c>
      <c r="CL132" s="27">
        <v>0</v>
      </c>
      <c r="CM132" s="27">
        <v>0</v>
      </c>
      <c r="CN132" s="27">
        <v>0</v>
      </c>
      <c r="CO132" s="27">
        <v>0</v>
      </c>
      <c r="CP132" s="27">
        <v>0</v>
      </c>
    </row>
    <row r="133" spans="1:94" s="27" customFormat="1" ht="31.5">
      <c r="A133" s="27" t="str">
        <f>"32/10"</f>
        <v>32/10</v>
      </c>
      <c r="B133" s="28" t="s">
        <v>101</v>
      </c>
      <c r="C133" s="37" t="str">
        <f>"200"</f>
        <v>200</v>
      </c>
      <c r="D133" s="27">
        <v>2.84</v>
      </c>
      <c r="E133" s="27">
        <v>2.84</v>
      </c>
      <c r="F133" s="27">
        <v>3.19</v>
      </c>
      <c r="G133" s="27">
        <v>0</v>
      </c>
      <c r="H133" s="27">
        <v>14.83</v>
      </c>
      <c r="I133" s="27">
        <v>95.887190399999994</v>
      </c>
      <c r="J133" s="27">
        <v>2</v>
      </c>
      <c r="K133" s="27">
        <v>0</v>
      </c>
      <c r="L133" s="27">
        <v>0</v>
      </c>
      <c r="M133" s="27">
        <v>0</v>
      </c>
      <c r="N133" s="27">
        <v>14.39</v>
      </c>
      <c r="O133" s="27">
        <v>0</v>
      </c>
      <c r="P133" s="27">
        <v>0.44</v>
      </c>
      <c r="Q133" s="27">
        <v>0</v>
      </c>
      <c r="R133" s="27">
        <v>0</v>
      </c>
      <c r="S133" s="27">
        <v>0.1</v>
      </c>
      <c r="T133" s="27">
        <v>0.71</v>
      </c>
      <c r="U133" s="27">
        <v>49.6</v>
      </c>
      <c r="V133" s="27">
        <v>144.84</v>
      </c>
      <c r="W133" s="27">
        <v>116.69</v>
      </c>
      <c r="X133" s="27">
        <v>13.3</v>
      </c>
      <c r="Y133" s="27">
        <v>83.7</v>
      </c>
      <c r="Z133" s="27">
        <v>0.13</v>
      </c>
      <c r="AA133" s="27">
        <v>20</v>
      </c>
      <c r="AB133" s="27">
        <v>9</v>
      </c>
      <c r="AC133" s="27">
        <v>22</v>
      </c>
      <c r="AD133" s="27">
        <v>0</v>
      </c>
      <c r="AE133" s="27">
        <v>0.03</v>
      </c>
      <c r="AF133" s="27">
        <v>0.14000000000000001</v>
      </c>
      <c r="AG133" s="27">
        <v>0.09</v>
      </c>
      <c r="AH133" s="27">
        <v>0.8</v>
      </c>
      <c r="AI133" s="27">
        <v>0.52</v>
      </c>
      <c r="AJ133" s="27">
        <v>0</v>
      </c>
      <c r="AK133" s="27">
        <v>159.74</v>
      </c>
      <c r="AL133" s="27">
        <v>157.78</v>
      </c>
      <c r="AM133" s="27">
        <v>270.48</v>
      </c>
      <c r="AN133" s="27">
        <v>217.56</v>
      </c>
      <c r="AO133" s="27">
        <v>72.52</v>
      </c>
      <c r="AP133" s="27">
        <v>127.4</v>
      </c>
      <c r="AQ133" s="27">
        <v>42.14</v>
      </c>
      <c r="AR133" s="27">
        <v>143.08000000000001</v>
      </c>
      <c r="AS133" s="27">
        <v>0</v>
      </c>
      <c r="AT133" s="27">
        <v>0</v>
      </c>
      <c r="AU133" s="27">
        <v>0</v>
      </c>
      <c r="AV133" s="27">
        <v>0</v>
      </c>
      <c r="AW133" s="27">
        <v>0</v>
      </c>
      <c r="AX133" s="27">
        <v>0</v>
      </c>
      <c r="AY133" s="27">
        <v>0</v>
      </c>
      <c r="AZ133" s="27">
        <v>0</v>
      </c>
      <c r="BA133" s="27">
        <v>0</v>
      </c>
      <c r="BB133" s="27">
        <v>180.32</v>
      </c>
      <c r="BC133" s="27">
        <v>25.48</v>
      </c>
      <c r="BD133" s="27">
        <v>0</v>
      </c>
      <c r="BE133" s="27">
        <v>0</v>
      </c>
      <c r="BF133" s="27">
        <v>0</v>
      </c>
      <c r="BG133" s="27">
        <v>0</v>
      </c>
      <c r="BH133" s="27">
        <v>0</v>
      </c>
      <c r="BI133" s="27">
        <v>0</v>
      </c>
      <c r="BJ133" s="27">
        <v>0</v>
      </c>
      <c r="BK133" s="27">
        <v>0</v>
      </c>
      <c r="BL133" s="27">
        <v>0</v>
      </c>
      <c r="BM133" s="27">
        <v>0</v>
      </c>
      <c r="BN133" s="27">
        <v>0</v>
      </c>
      <c r="BO133" s="27">
        <v>0</v>
      </c>
      <c r="BP133" s="27">
        <v>0</v>
      </c>
      <c r="BQ133" s="27">
        <v>0</v>
      </c>
      <c r="BR133" s="27">
        <v>0</v>
      </c>
      <c r="BS133" s="27">
        <v>0</v>
      </c>
      <c r="BT133" s="27">
        <v>0</v>
      </c>
      <c r="BU133" s="27">
        <v>0</v>
      </c>
      <c r="BV133" s="27">
        <v>0</v>
      </c>
      <c r="BW133" s="27">
        <v>0</v>
      </c>
      <c r="BX133" s="27">
        <v>0</v>
      </c>
      <c r="BY133" s="27">
        <v>0</v>
      </c>
      <c r="BZ133" s="27">
        <v>0</v>
      </c>
      <c r="CA133" s="27">
        <v>0</v>
      </c>
      <c r="CB133" s="27">
        <v>198.41</v>
      </c>
      <c r="CD133" s="27">
        <v>21.5</v>
      </c>
      <c r="CF133" s="27">
        <v>0</v>
      </c>
      <c r="CG133" s="27">
        <v>0</v>
      </c>
      <c r="CH133" s="27">
        <v>0</v>
      </c>
      <c r="CI133" s="27">
        <v>0</v>
      </c>
      <c r="CJ133" s="27">
        <v>0</v>
      </c>
      <c r="CK133" s="27">
        <v>0</v>
      </c>
      <c r="CL133" s="27">
        <v>0</v>
      </c>
      <c r="CM133" s="27">
        <v>0</v>
      </c>
      <c r="CN133" s="27">
        <v>0</v>
      </c>
      <c r="CO133" s="27">
        <v>10</v>
      </c>
      <c r="CP133" s="27">
        <v>0</v>
      </c>
    </row>
    <row r="134" spans="1:94" s="27" customFormat="1">
      <c r="A134" s="27" t="str">
        <f>"-"</f>
        <v>-</v>
      </c>
      <c r="B134" s="28" t="s">
        <v>94</v>
      </c>
      <c r="C134" s="37" t="str">
        <f>"45"</f>
        <v>45</v>
      </c>
      <c r="D134" s="27">
        <v>2.98</v>
      </c>
      <c r="E134" s="27">
        <v>0</v>
      </c>
      <c r="F134" s="27">
        <v>0.3</v>
      </c>
      <c r="G134" s="27">
        <v>0.3</v>
      </c>
      <c r="H134" s="27">
        <v>21.11</v>
      </c>
      <c r="I134" s="27">
        <v>100.75545</v>
      </c>
      <c r="J134" s="27">
        <v>0</v>
      </c>
      <c r="K134" s="27">
        <v>0</v>
      </c>
      <c r="L134" s="27">
        <v>0</v>
      </c>
      <c r="M134" s="27">
        <v>0</v>
      </c>
      <c r="N134" s="27">
        <v>0.5</v>
      </c>
      <c r="O134" s="27">
        <v>20.52</v>
      </c>
      <c r="P134" s="27">
        <v>0.09</v>
      </c>
      <c r="Q134" s="27">
        <v>0</v>
      </c>
      <c r="R134" s="27">
        <v>0</v>
      </c>
      <c r="S134" s="27">
        <v>0</v>
      </c>
      <c r="T134" s="27">
        <v>0.81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27">
        <v>0</v>
      </c>
      <c r="AE134" s="27">
        <v>0</v>
      </c>
      <c r="AF134" s="27">
        <v>0</v>
      </c>
      <c r="AG134" s="27">
        <v>0</v>
      </c>
      <c r="AH134" s="27">
        <v>0</v>
      </c>
      <c r="AI134" s="27">
        <v>0</v>
      </c>
      <c r="AJ134" s="27">
        <v>0</v>
      </c>
      <c r="AK134" s="27">
        <v>0</v>
      </c>
      <c r="AL134" s="27">
        <v>0</v>
      </c>
      <c r="AM134" s="27">
        <v>229.03</v>
      </c>
      <c r="AN134" s="27">
        <v>75.95</v>
      </c>
      <c r="AO134" s="27">
        <v>45.02</v>
      </c>
      <c r="AP134" s="27">
        <v>90.05</v>
      </c>
      <c r="AQ134" s="27">
        <v>34.06</v>
      </c>
      <c r="AR134" s="27">
        <v>162.86000000000001</v>
      </c>
      <c r="AS134" s="27">
        <v>101.01</v>
      </c>
      <c r="AT134" s="27">
        <v>140.94</v>
      </c>
      <c r="AU134" s="27">
        <v>116.28</v>
      </c>
      <c r="AV134" s="27">
        <v>61.07</v>
      </c>
      <c r="AW134" s="27">
        <v>108.05</v>
      </c>
      <c r="AX134" s="27">
        <v>903.58</v>
      </c>
      <c r="AY134" s="27">
        <v>0</v>
      </c>
      <c r="AZ134" s="27">
        <v>294.41000000000003</v>
      </c>
      <c r="BA134" s="27">
        <v>128.02000000000001</v>
      </c>
      <c r="BB134" s="27">
        <v>84.96</v>
      </c>
      <c r="BC134" s="27">
        <v>67.34</v>
      </c>
      <c r="BD134" s="27">
        <v>0</v>
      </c>
      <c r="BE134" s="27">
        <v>0</v>
      </c>
      <c r="BF134" s="27">
        <v>0</v>
      </c>
      <c r="BG134" s="27">
        <v>0</v>
      </c>
      <c r="BH134" s="27">
        <v>0</v>
      </c>
      <c r="BI134" s="27">
        <v>0</v>
      </c>
      <c r="BJ134" s="27">
        <v>0</v>
      </c>
      <c r="BK134" s="27">
        <v>0.04</v>
      </c>
      <c r="BL134" s="27">
        <v>0</v>
      </c>
      <c r="BM134" s="27">
        <v>0</v>
      </c>
      <c r="BN134" s="27">
        <v>0</v>
      </c>
      <c r="BO134" s="27">
        <v>0</v>
      </c>
      <c r="BP134" s="27">
        <v>0</v>
      </c>
      <c r="BQ134" s="27">
        <v>0</v>
      </c>
      <c r="BR134" s="27">
        <v>0</v>
      </c>
      <c r="BS134" s="27">
        <v>0.03</v>
      </c>
      <c r="BT134" s="27">
        <v>0</v>
      </c>
      <c r="BU134" s="27">
        <v>0</v>
      </c>
      <c r="BV134" s="27">
        <v>0.12</v>
      </c>
      <c r="BW134" s="27">
        <v>0.01</v>
      </c>
      <c r="BX134" s="27">
        <v>0</v>
      </c>
      <c r="BY134" s="27">
        <v>0</v>
      </c>
      <c r="BZ134" s="27">
        <v>0</v>
      </c>
      <c r="CA134" s="27">
        <v>0</v>
      </c>
      <c r="CB134" s="27">
        <v>17.600000000000001</v>
      </c>
      <c r="CD134" s="27">
        <v>0</v>
      </c>
      <c r="CF134" s="27">
        <v>0</v>
      </c>
      <c r="CG134" s="27">
        <v>0</v>
      </c>
      <c r="CH134" s="27">
        <v>0</v>
      </c>
      <c r="CI134" s="27">
        <v>0</v>
      </c>
      <c r="CJ134" s="27">
        <v>0</v>
      </c>
      <c r="CK134" s="27">
        <v>0</v>
      </c>
      <c r="CL134" s="27">
        <v>0</v>
      </c>
      <c r="CM134" s="27">
        <v>0</v>
      </c>
      <c r="CN134" s="27">
        <v>0</v>
      </c>
      <c r="CO134" s="27">
        <v>0</v>
      </c>
      <c r="CP134" s="27">
        <v>0</v>
      </c>
    </row>
    <row r="135" spans="1:94" s="25" customFormat="1">
      <c r="A135" s="25" t="str">
        <f>"14/12"</f>
        <v>14/12</v>
      </c>
      <c r="B135" s="26" t="s">
        <v>143</v>
      </c>
      <c r="C135" s="38" t="str">
        <f>"85"</f>
        <v>85</v>
      </c>
      <c r="D135" s="25">
        <v>6.76</v>
      </c>
      <c r="E135" s="25">
        <v>0.85</v>
      </c>
      <c r="F135" s="25">
        <v>9.5399999999999991</v>
      </c>
      <c r="G135" s="25">
        <v>0.72</v>
      </c>
      <c r="H135" s="25">
        <v>47.22</v>
      </c>
      <c r="I135" s="25">
        <v>299.4536961</v>
      </c>
      <c r="J135" s="25">
        <v>6.63</v>
      </c>
      <c r="K135" s="25">
        <v>0.28000000000000003</v>
      </c>
      <c r="L135" s="25">
        <v>0</v>
      </c>
      <c r="M135" s="25">
        <v>0</v>
      </c>
      <c r="N135" s="25">
        <v>11.32</v>
      </c>
      <c r="O135" s="25">
        <v>34.14</v>
      </c>
      <c r="P135" s="25">
        <v>1.76</v>
      </c>
      <c r="Q135" s="25">
        <v>0</v>
      </c>
      <c r="R135" s="25">
        <v>0</v>
      </c>
      <c r="S135" s="25">
        <v>0.03</v>
      </c>
      <c r="T135" s="25">
        <v>1.1599999999999999</v>
      </c>
      <c r="U135" s="25">
        <v>214.06</v>
      </c>
      <c r="V135" s="25">
        <v>96.3</v>
      </c>
      <c r="W135" s="25">
        <v>40.74</v>
      </c>
      <c r="X135" s="25">
        <v>10.95</v>
      </c>
      <c r="Y135" s="25">
        <v>65.3</v>
      </c>
      <c r="Z135" s="25">
        <v>0.66</v>
      </c>
      <c r="AA135" s="25">
        <v>33.71</v>
      </c>
      <c r="AB135" s="25">
        <v>32.67</v>
      </c>
      <c r="AC135" s="25">
        <v>63.08</v>
      </c>
      <c r="AD135" s="25">
        <v>0.96</v>
      </c>
      <c r="AE135" s="25">
        <v>0.08</v>
      </c>
      <c r="AF135" s="25">
        <v>0.06</v>
      </c>
      <c r="AG135" s="25">
        <v>0.56000000000000005</v>
      </c>
      <c r="AH135" s="25">
        <v>1.89</v>
      </c>
      <c r="AI135" s="25">
        <v>0.13</v>
      </c>
      <c r="AJ135" s="25">
        <v>0</v>
      </c>
      <c r="AK135" s="25">
        <v>44.76</v>
      </c>
      <c r="AL135" s="25">
        <v>44.15</v>
      </c>
      <c r="AM135" s="25">
        <v>494.96</v>
      </c>
      <c r="AN135" s="25">
        <v>189.33</v>
      </c>
      <c r="AO135" s="25">
        <v>99.53</v>
      </c>
      <c r="AP135" s="25">
        <v>198.83</v>
      </c>
      <c r="AQ135" s="25">
        <v>67.569999999999993</v>
      </c>
      <c r="AR135" s="25">
        <v>300.29000000000002</v>
      </c>
      <c r="AS135" s="25">
        <v>175.7</v>
      </c>
      <c r="AT135" s="25">
        <v>210.86</v>
      </c>
      <c r="AU135" s="25">
        <v>183.41</v>
      </c>
      <c r="AV135" s="25">
        <v>108.06</v>
      </c>
      <c r="AW135" s="25">
        <v>184.65</v>
      </c>
      <c r="AX135" s="25">
        <v>1616.62</v>
      </c>
      <c r="AY135" s="25">
        <v>0</v>
      </c>
      <c r="AZ135" s="25">
        <v>509.52</v>
      </c>
      <c r="BA135" s="25">
        <v>266.14999999999998</v>
      </c>
      <c r="BB135" s="25">
        <v>179.71</v>
      </c>
      <c r="BC135" s="25">
        <v>111.4</v>
      </c>
      <c r="BD135" s="25">
        <v>0.3</v>
      </c>
      <c r="BE135" s="25">
        <v>0.14000000000000001</v>
      </c>
      <c r="BF135" s="25">
        <v>7.0000000000000007E-2</v>
      </c>
      <c r="BG135" s="25">
        <v>0.17</v>
      </c>
      <c r="BH135" s="25">
        <v>0.19</v>
      </c>
      <c r="BI135" s="25">
        <v>0.89</v>
      </c>
      <c r="BJ135" s="25">
        <v>0</v>
      </c>
      <c r="BK135" s="25">
        <v>2.54</v>
      </c>
      <c r="BL135" s="25">
        <v>0</v>
      </c>
      <c r="BM135" s="25">
        <v>0.77</v>
      </c>
      <c r="BN135" s="25">
        <v>0</v>
      </c>
      <c r="BO135" s="25">
        <v>0</v>
      </c>
      <c r="BP135" s="25">
        <v>0</v>
      </c>
      <c r="BQ135" s="25">
        <v>0.17</v>
      </c>
      <c r="BR135" s="25">
        <v>0.27</v>
      </c>
      <c r="BS135" s="25">
        <v>2.0699999999999998</v>
      </c>
      <c r="BT135" s="25">
        <v>0</v>
      </c>
      <c r="BU135" s="25">
        <v>0</v>
      </c>
      <c r="BV135" s="25">
        <v>0.38</v>
      </c>
      <c r="BW135" s="25">
        <v>0.02</v>
      </c>
      <c r="BX135" s="25">
        <v>0</v>
      </c>
      <c r="BY135" s="25">
        <v>0</v>
      </c>
      <c r="BZ135" s="25">
        <v>0</v>
      </c>
      <c r="CA135" s="25">
        <v>0</v>
      </c>
      <c r="CB135" s="25">
        <v>33.96</v>
      </c>
      <c r="CD135" s="25">
        <v>39.159999999999997</v>
      </c>
      <c r="CF135" s="25">
        <v>0</v>
      </c>
      <c r="CG135" s="25">
        <v>0</v>
      </c>
      <c r="CH135" s="25">
        <v>0</v>
      </c>
      <c r="CI135" s="25">
        <v>0</v>
      </c>
      <c r="CJ135" s="25">
        <v>0</v>
      </c>
      <c r="CK135" s="25">
        <v>0</v>
      </c>
      <c r="CL135" s="25">
        <v>0</v>
      </c>
      <c r="CM135" s="25">
        <v>0</v>
      </c>
      <c r="CN135" s="25">
        <v>0</v>
      </c>
      <c r="CO135" s="25">
        <v>10.199999999999999</v>
      </c>
      <c r="CP135" s="25">
        <v>0.51</v>
      </c>
    </row>
    <row r="136" spans="1:94" s="29" customFormat="1">
      <c r="B136" s="30" t="s">
        <v>96</v>
      </c>
      <c r="C136" s="39">
        <v>550</v>
      </c>
      <c r="D136" s="29">
        <v>43.27</v>
      </c>
      <c r="E136" s="29">
        <v>33.69</v>
      </c>
      <c r="F136" s="29">
        <v>31.92</v>
      </c>
      <c r="G136" s="29">
        <v>1.29</v>
      </c>
      <c r="H136" s="29">
        <v>132.78</v>
      </c>
      <c r="I136" s="29">
        <v>987.56</v>
      </c>
      <c r="J136" s="29">
        <v>19.8</v>
      </c>
      <c r="K136" s="29">
        <v>0.37</v>
      </c>
      <c r="L136" s="29">
        <v>0</v>
      </c>
      <c r="M136" s="29">
        <v>0</v>
      </c>
      <c r="N136" s="29">
        <v>56.49</v>
      </c>
      <c r="O136" s="29">
        <v>73.23</v>
      </c>
      <c r="P136" s="29">
        <v>3.06</v>
      </c>
      <c r="Q136" s="29">
        <v>0</v>
      </c>
      <c r="R136" s="29">
        <v>0</v>
      </c>
      <c r="S136" s="29">
        <v>2.0699999999999998</v>
      </c>
      <c r="T136" s="29">
        <v>6.6</v>
      </c>
      <c r="U136" s="29">
        <v>1007.99</v>
      </c>
      <c r="V136" s="29">
        <v>504.14</v>
      </c>
      <c r="W136" s="29">
        <v>455.85</v>
      </c>
      <c r="X136" s="29">
        <v>74.81</v>
      </c>
      <c r="Y136" s="29">
        <v>538.59</v>
      </c>
      <c r="Z136" s="29">
        <v>1.94</v>
      </c>
      <c r="AA136" s="29">
        <v>134.71</v>
      </c>
      <c r="AB136" s="29">
        <v>99.03</v>
      </c>
      <c r="AC136" s="29">
        <v>226.18</v>
      </c>
      <c r="AD136" s="29">
        <v>1.52</v>
      </c>
      <c r="AE136" s="29">
        <v>0.19</v>
      </c>
      <c r="AF136" s="29">
        <v>0.65</v>
      </c>
      <c r="AG136" s="29">
        <v>1.55</v>
      </c>
      <c r="AH136" s="29">
        <v>10.26</v>
      </c>
      <c r="AI136" s="29">
        <v>1.1499999999999999</v>
      </c>
      <c r="AJ136" s="29">
        <v>0</v>
      </c>
      <c r="AK136" s="29">
        <v>403.7</v>
      </c>
      <c r="AL136" s="29">
        <v>357.67</v>
      </c>
      <c r="AM136" s="29">
        <v>1390.05</v>
      </c>
      <c r="AN136" s="29">
        <v>762.82</v>
      </c>
      <c r="AO136" s="29">
        <v>340.65</v>
      </c>
      <c r="AP136" s="29">
        <v>610.82000000000005</v>
      </c>
      <c r="AQ136" s="29">
        <v>213.72</v>
      </c>
      <c r="AR136" s="29">
        <v>842.74</v>
      </c>
      <c r="AS136" s="29">
        <v>508</v>
      </c>
      <c r="AT136" s="29">
        <v>623.78</v>
      </c>
      <c r="AU136" s="29">
        <v>688.59</v>
      </c>
      <c r="AV136" s="29">
        <v>287.55</v>
      </c>
      <c r="AW136" s="29">
        <v>452.75</v>
      </c>
      <c r="AX136" s="29">
        <v>3359.57</v>
      </c>
      <c r="AY136" s="29">
        <v>1.58</v>
      </c>
      <c r="AZ136" s="29">
        <v>1093.26</v>
      </c>
      <c r="BA136" s="29">
        <v>671.33</v>
      </c>
      <c r="BB136" s="29">
        <v>644.19000000000005</v>
      </c>
      <c r="BC136" s="29">
        <v>287.51</v>
      </c>
      <c r="BD136" s="29">
        <v>0.4</v>
      </c>
      <c r="BE136" s="29">
        <v>0.18</v>
      </c>
      <c r="BF136" s="29">
        <v>0.1</v>
      </c>
      <c r="BG136" s="29">
        <v>0.22</v>
      </c>
      <c r="BH136" s="29">
        <v>0.25</v>
      </c>
      <c r="BI136" s="29">
        <v>1.17</v>
      </c>
      <c r="BJ136" s="29">
        <v>0</v>
      </c>
      <c r="BK136" s="29">
        <v>3.4</v>
      </c>
      <c r="BL136" s="29">
        <v>0</v>
      </c>
      <c r="BM136" s="29">
        <v>1.02</v>
      </c>
      <c r="BN136" s="29">
        <v>0</v>
      </c>
      <c r="BO136" s="29">
        <v>0</v>
      </c>
      <c r="BP136" s="29">
        <v>0</v>
      </c>
      <c r="BQ136" s="29">
        <v>0.23</v>
      </c>
      <c r="BR136" s="29">
        <v>0.35</v>
      </c>
      <c r="BS136" s="29">
        <v>3.31</v>
      </c>
      <c r="BT136" s="29">
        <v>0</v>
      </c>
      <c r="BU136" s="29">
        <v>0</v>
      </c>
      <c r="BV136" s="29">
        <v>0.63</v>
      </c>
      <c r="BW136" s="29">
        <v>0.04</v>
      </c>
      <c r="BX136" s="29">
        <v>0.02</v>
      </c>
      <c r="BY136" s="29">
        <v>0</v>
      </c>
      <c r="BZ136" s="29">
        <v>0</v>
      </c>
      <c r="CA136" s="29">
        <v>0</v>
      </c>
      <c r="CB136" s="29">
        <v>371.42</v>
      </c>
      <c r="CC136" s="29">
        <f>$I$136/$I$137*100</f>
        <v>100</v>
      </c>
      <c r="CD136" s="29">
        <v>151.22</v>
      </c>
      <c r="CF136" s="29">
        <v>0</v>
      </c>
      <c r="CG136" s="29">
        <v>0</v>
      </c>
      <c r="CH136" s="29">
        <v>0</v>
      </c>
      <c r="CI136" s="29">
        <v>0</v>
      </c>
      <c r="CJ136" s="29">
        <v>0</v>
      </c>
      <c r="CK136" s="29">
        <v>0</v>
      </c>
      <c r="CL136" s="29">
        <v>0</v>
      </c>
      <c r="CM136" s="29">
        <v>0</v>
      </c>
      <c r="CN136" s="29">
        <v>0</v>
      </c>
      <c r="CO136" s="29">
        <v>36.200000000000003</v>
      </c>
      <c r="CP136" s="29">
        <v>0.51</v>
      </c>
    </row>
    <row r="137" spans="1:94" s="29" customFormat="1">
      <c r="B137" s="30" t="s">
        <v>97</v>
      </c>
      <c r="C137" s="39"/>
      <c r="D137" s="29">
        <v>43.27</v>
      </c>
      <c r="E137" s="29">
        <v>33.69</v>
      </c>
      <c r="F137" s="29">
        <v>31.92</v>
      </c>
      <c r="G137" s="29">
        <v>1.29</v>
      </c>
      <c r="H137" s="29">
        <v>132.78</v>
      </c>
      <c r="I137" s="29">
        <v>987.56</v>
      </c>
      <c r="J137" s="29">
        <v>19.8</v>
      </c>
      <c r="K137" s="29">
        <v>0.37</v>
      </c>
      <c r="L137" s="29">
        <v>0</v>
      </c>
      <c r="M137" s="29">
        <v>0</v>
      </c>
      <c r="N137" s="29">
        <v>56.49</v>
      </c>
      <c r="O137" s="29">
        <v>73.23</v>
      </c>
      <c r="P137" s="29">
        <v>3.06</v>
      </c>
      <c r="Q137" s="29">
        <v>0</v>
      </c>
      <c r="R137" s="29">
        <v>0</v>
      </c>
      <c r="S137" s="29">
        <v>2.0699999999999998</v>
      </c>
      <c r="T137" s="29">
        <v>6.6</v>
      </c>
      <c r="U137" s="29">
        <v>1007.99</v>
      </c>
      <c r="V137" s="29">
        <v>504.14</v>
      </c>
      <c r="W137" s="29">
        <v>455.85</v>
      </c>
      <c r="X137" s="29">
        <v>74.81</v>
      </c>
      <c r="Y137" s="29">
        <v>538.59</v>
      </c>
      <c r="Z137" s="29">
        <v>1.94</v>
      </c>
      <c r="AA137" s="29">
        <v>134.71</v>
      </c>
      <c r="AB137" s="29">
        <v>99.03</v>
      </c>
      <c r="AC137" s="29">
        <v>226.18</v>
      </c>
      <c r="AD137" s="29">
        <v>1.52</v>
      </c>
      <c r="AE137" s="29">
        <v>0.19</v>
      </c>
      <c r="AF137" s="29">
        <v>0.65</v>
      </c>
      <c r="AG137" s="29">
        <v>1.55</v>
      </c>
      <c r="AH137" s="29">
        <v>10.26</v>
      </c>
      <c r="AI137" s="29">
        <v>1.1499999999999999</v>
      </c>
      <c r="AJ137" s="29">
        <v>0</v>
      </c>
      <c r="AK137" s="29">
        <v>403.7</v>
      </c>
      <c r="AL137" s="29">
        <v>357.67</v>
      </c>
      <c r="AM137" s="29">
        <v>1390.05</v>
      </c>
      <c r="AN137" s="29">
        <v>762.82</v>
      </c>
      <c r="AO137" s="29">
        <v>340.65</v>
      </c>
      <c r="AP137" s="29">
        <v>610.82000000000005</v>
      </c>
      <c r="AQ137" s="29">
        <v>213.72</v>
      </c>
      <c r="AR137" s="29">
        <v>842.74</v>
      </c>
      <c r="AS137" s="29">
        <v>508</v>
      </c>
      <c r="AT137" s="29">
        <v>623.78</v>
      </c>
      <c r="AU137" s="29">
        <v>688.59</v>
      </c>
      <c r="AV137" s="29">
        <v>287.55</v>
      </c>
      <c r="AW137" s="29">
        <v>452.75</v>
      </c>
      <c r="AX137" s="29">
        <v>3359.57</v>
      </c>
      <c r="AY137" s="29">
        <v>1.58</v>
      </c>
      <c r="AZ137" s="29">
        <v>1093.26</v>
      </c>
      <c r="BA137" s="29">
        <v>671.33</v>
      </c>
      <c r="BB137" s="29">
        <v>644.19000000000005</v>
      </c>
      <c r="BC137" s="29">
        <v>287.51</v>
      </c>
      <c r="BD137" s="29">
        <v>0.4</v>
      </c>
      <c r="BE137" s="29">
        <v>0.18</v>
      </c>
      <c r="BF137" s="29">
        <v>0.1</v>
      </c>
      <c r="BG137" s="29">
        <v>0.22</v>
      </c>
      <c r="BH137" s="29">
        <v>0.25</v>
      </c>
      <c r="BI137" s="29">
        <v>1.17</v>
      </c>
      <c r="BJ137" s="29">
        <v>0</v>
      </c>
      <c r="BK137" s="29">
        <v>3.4</v>
      </c>
      <c r="BL137" s="29">
        <v>0</v>
      </c>
      <c r="BM137" s="29">
        <v>1.02</v>
      </c>
      <c r="BN137" s="29">
        <v>0</v>
      </c>
      <c r="BO137" s="29">
        <v>0</v>
      </c>
      <c r="BP137" s="29">
        <v>0</v>
      </c>
      <c r="BQ137" s="29">
        <v>0.23</v>
      </c>
      <c r="BR137" s="29">
        <v>0.35</v>
      </c>
      <c r="BS137" s="29">
        <v>3.31</v>
      </c>
      <c r="BT137" s="29">
        <v>0</v>
      </c>
      <c r="BU137" s="29">
        <v>0</v>
      </c>
      <c r="BV137" s="29">
        <v>0.63</v>
      </c>
      <c r="BW137" s="29">
        <v>0.04</v>
      </c>
      <c r="BX137" s="29">
        <v>0.02</v>
      </c>
      <c r="BY137" s="29">
        <v>0</v>
      </c>
      <c r="BZ137" s="29">
        <v>0</v>
      </c>
      <c r="CA137" s="29">
        <v>0</v>
      </c>
      <c r="CB137" s="29">
        <v>371.42</v>
      </c>
      <c r="CD137" s="29">
        <v>151.22</v>
      </c>
      <c r="CF137" s="29">
        <v>0</v>
      </c>
      <c r="CG137" s="29">
        <v>0</v>
      </c>
      <c r="CH137" s="29">
        <v>0</v>
      </c>
      <c r="CI137" s="29">
        <v>0</v>
      </c>
      <c r="CJ137" s="29">
        <v>0</v>
      </c>
      <c r="CK137" s="29">
        <v>0</v>
      </c>
      <c r="CL137" s="29">
        <v>0</v>
      </c>
      <c r="CM137" s="29">
        <v>0</v>
      </c>
      <c r="CN137" s="29">
        <v>0</v>
      </c>
      <c r="CO137" s="29">
        <v>36.200000000000003</v>
      </c>
      <c r="CP137" s="29">
        <v>0.51</v>
      </c>
    </row>
    <row r="138" spans="1:94">
      <c r="B138" s="24" t="s">
        <v>144</v>
      </c>
    </row>
    <row r="139" spans="1:94">
      <c r="B139" s="24" t="s">
        <v>89</v>
      </c>
    </row>
    <row r="140" spans="1:94" s="27" customFormat="1" ht="31.5">
      <c r="A140" s="27" t="str">
        <f>"46/3"</f>
        <v>46/3</v>
      </c>
      <c r="B140" s="28" t="s">
        <v>117</v>
      </c>
      <c r="C140" s="37" t="str">
        <f>"180"</f>
        <v>180</v>
      </c>
      <c r="D140" s="27">
        <v>6.36</v>
      </c>
      <c r="E140" s="27">
        <v>0.04</v>
      </c>
      <c r="F140" s="27">
        <v>3.57</v>
      </c>
      <c r="G140" s="27">
        <v>0.8</v>
      </c>
      <c r="H140" s="27">
        <v>40.93</v>
      </c>
      <c r="I140" s="27">
        <v>220.7282094</v>
      </c>
      <c r="J140" s="27">
        <v>2.2400000000000002</v>
      </c>
      <c r="K140" s="27">
        <v>0.1</v>
      </c>
      <c r="L140" s="27">
        <v>0</v>
      </c>
      <c r="M140" s="27">
        <v>0</v>
      </c>
      <c r="N140" s="27">
        <v>1.17</v>
      </c>
      <c r="O140" s="27">
        <v>37.700000000000003</v>
      </c>
      <c r="P140" s="27">
        <v>2.06</v>
      </c>
      <c r="Q140" s="27">
        <v>0</v>
      </c>
      <c r="R140" s="27">
        <v>0</v>
      </c>
      <c r="S140" s="27">
        <v>0</v>
      </c>
      <c r="T140" s="27">
        <v>0.82</v>
      </c>
      <c r="U140" s="27">
        <v>176.71</v>
      </c>
      <c r="V140" s="27">
        <v>67.47</v>
      </c>
      <c r="W140" s="27">
        <v>12.64</v>
      </c>
      <c r="X140" s="27">
        <v>8.61</v>
      </c>
      <c r="Y140" s="27">
        <v>47.79</v>
      </c>
      <c r="Z140" s="27">
        <v>0.87</v>
      </c>
      <c r="AA140" s="27">
        <v>10.8</v>
      </c>
      <c r="AB140" s="27">
        <v>10.8</v>
      </c>
      <c r="AC140" s="27">
        <v>20.25</v>
      </c>
      <c r="AD140" s="27">
        <v>0.96</v>
      </c>
      <c r="AE140" s="27">
        <v>0.08</v>
      </c>
      <c r="AF140" s="27">
        <v>0.02</v>
      </c>
      <c r="AG140" s="27">
        <v>0.59</v>
      </c>
      <c r="AH140" s="27">
        <v>1.78</v>
      </c>
      <c r="AI140" s="27">
        <v>0</v>
      </c>
      <c r="AJ140" s="27">
        <v>0</v>
      </c>
      <c r="AK140" s="27">
        <v>1.78</v>
      </c>
      <c r="AL140" s="27">
        <v>1.73</v>
      </c>
      <c r="AM140" s="27">
        <v>472.07</v>
      </c>
      <c r="AN140" s="27">
        <v>147.44999999999999</v>
      </c>
      <c r="AO140" s="27">
        <v>89.89</v>
      </c>
      <c r="AP140" s="27">
        <v>182.63</v>
      </c>
      <c r="AQ140" s="27">
        <v>59.92</v>
      </c>
      <c r="AR140" s="27">
        <v>292.87</v>
      </c>
      <c r="AS140" s="27">
        <v>193.67</v>
      </c>
      <c r="AT140" s="27">
        <v>233.51</v>
      </c>
      <c r="AU140" s="27">
        <v>200.31</v>
      </c>
      <c r="AV140" s="27">
        <v>117.69</v>
      </c>
      <c r="AW140" s="27">
        <v>204.66</v>
      </c>
      <c r="AX140" s="27">
        <v>1797.43</v>
      </c>
      <c r="AY140" s="27">
        <v>0</v>
      </c>
      <c r="AZ140" s="27">
        <v>566.38</v>
      </c>
      <c r="BA140" s="27">
        <v>293.38</v>
      </c>
      <c r="BB140" s="27">
        <v>147.32</v>
      </c>
      <c r="BC140" s="27">
        <v>116.63</v>
      </c>
      <c r="BD140" s="27">
        <v>0.11</v>
      </c>
      <c r="BE140" s="27">
        <v>0.05</v>
      </c>
      <c r="BF140" s="27">
        <v>0.03</v>
      </c>
      <c r="BG140" s="27">
        <v>0.06</v>
      </c>
      <c r="BH140" s="27">
        <v>7.0000000000000007E-2</v>
      </c>
      <c r="BI140" s="27">
        <v>0.31</v>
      </c>
      <c r="BJ140" s="27">
        <v>0</v>
      </c>
      <c r="BK140" s="27">
        <v>0.97</v>
      </c>
      <c r="BL140" s="27">
        <v>0</v>
      </c>
      <c r="BM140" s="27">
        <v>0.28000000000000003</v>
      </c>
      <c r="BN140" s="27">
        <v>0</v>
      </c>
      <c r="BO140" s="27">
        <v>0</v>
      </c>
      <c r="BP140" s="27">
        <v>0</v>
      </c>
      <c r="BQ140" s="27">
        <v>0.06</v>
      </c>
      <c r="BR140" s="27">
        <v>0.1</v>
      </c>
      <c r="BS140" s="27">
        <v>0.72</v>
      </c>
      <c r="BT140" s="27">
        <v>0</v>
      </c>
      <c r="BU140" s="27">
        <v>0</v>
      </c>
      <c r="BV140" s="27">
        <v>0.28999999999999998</v>
      </c>
      <c r="BW140" s="27">
        <v>0.01</v>
      </c>
      <c r="BX140" s="27">
        <v>0</v>
      </c>
      <c r="BY140" s="27">
        <v>0</v>
      </c>
      <c r="BZ140" s="27">
        <v>0</v>
      </c>
      <c r="CA140" s="27">
        <v>0</v>
      </c>
      <c r="CB140" s="27">
        <v>9.08</v>
      </c>
      <c r="CD140" s="27">
        <v>12.6</v>
      </c>
      <c r="CF140" s="27">
        <v>0</v>
      </c>
      <c r="CG140" s="27">
        <v>0</v>
      </c>
      <c r="CH140" s="27">
        <v>0</v>
      </c>
      <c r="CI140" s="27">
        <v>0</v>
      </c>
      <c r="CJ140" s="27">
        <v>0</v>
      </c>
      <c r="CK140" s="27">
        <v>0</v>
      </c>
      <c r="CL140" s="27">
        <v>0</v>
      </c>
      <c r="CM140" s="27">
        <v>0</v>
      </c>
      <c r="CN140" s="27">
        <v>0</v>
      </c>
      <c r="CO140" s="27">
        <v>0</v>
      </c>
      <c r="CP140" s="27">
        <v>0.45</v>
      </c>
    </row>
    <row r="141" spans="1:94" s="27" customFormat="1" ht="31.5">
      <c r="A141" s="27" t="str">
        <f>"5/9"</f>
        <v>5/9</v>
      </c>
      <c r="B141" s="28" t="s">
        <v>90</v>
      </c>
      <c r="C141" s="37" t="str">
        <f>"100"</f>
        <v>100</v>
      </c>
      <c r="D141" s="27">
        <v>14.83</v>
      </c>
      <c r="E141" s="27">
        <v>13.48</v>
      </c>
      <c r="F141" s="27">
        <v>12.44</v>
      </c>
      <c r="G141" s="27">
        <v>1.63</v>
      </c>
      <c r="H141" s="27">
        <v>9.2899999999999991</v>
      </c>
      <c r="I141" s="27">
        <v>208.69521</v>
      </c>
      <c r="J141" s="27">
        <v>4.01</v>
      </c>
      <c r="K141" s="27">
        <v>1.3</v>
      </c>
      <c r="L141" s="27">
        <v>0</v>
      </c>
      <c r="M141" s="27">
        <v>0</v>
      </c>
      <c r="N141" s="27">
        <v>1.36</v>
      </c>
      <c r="O141" s="27">
        <v>7.78</v>
      </c>
      <c r="P141" s="27">
        <v>0.15</v>
      </c>
      <c r="Q141" s="27">
        <v>0</v>
      </c>
      <c r="R141" s="27">
        <v>0</v>
      </c>
      <c r="S141" s="27">
        <v>0.03</v>
      </c>
      <c r="T141" s="27">
        <v>1.52</v>
      </c>
      <c r="U141" s="27">
        <v>383.79</v>
      </c>
      <c r="V141" s="27">
        <v>157.24</v>
      </c>
      <c r="W141" s="27">
        <v>39.96</v>
      </c>
      <c r="X141" s="27">
        <v>15.81</v>
      </c>
      <c r="Y141" s="27">
        <v>126.19</v>
      </c>
      <c r="Z141" s="27">
        <v>1.21</v>
      </c>
      <c r="AA141" s="27">
        <v>45.44</v>
      </c>
      <c r="AB141" s="27">
        <v>9.9</v>
      </c>
      <c r="AC141" s="27">
        <v>58.78</v>
      </c>
      <c r="AD141" s="27">
        <v>1.31</v>
      </c>
      <c r="AE141" s="27">
        <v>0.06</v>
      </c>
      <c r="AF141" s="27">
        <v>0.14000000000000001</v>
      </c>
      <c r="AG141" s="27">
        <v>5.19</v>
      </c>
      <c r="AH141" s="27">
        <v>9.57</v>
      </c>
      <c r="AI141" s="27">
        <v>0.33</v>
      </c>
      <c r="AJ141" s="27">
        <v>0</v>
      </c>
      <c r="AK141" s="27">
        <v>56.61</v>
      </c>
      <c r="AL141" s="27">
        <v>54.58</v>
      </c>
      <c r="AM141" s="27">
        <v>168.43</v>
      </c>
      <c r="AN141" s="27">
        <v>86.18</v>
      </c>
      <c r="AO141" s="27">
        <v>37.590000000000003</v>
      </c>
      <c r="AP141" s="27">
        <v>71.099999999999994</v>
      </c>
      <c r="AQ141" s="27">
        <v>24.76</v>
      </c>
      <c r="AR141" s="27">
        <v>105.05</v>
      </c>
      <c r="AS141" s="27">
        <v>44.4</v>
      </c>
      <c r="AT141" s="27">
        <v>59.66</v>
      </c>
      <c r="AU141" s="27">
        <v>49.6</v>
      </c>
      <c r="AV141" s="27">
        <v>26.87</v>
      </c>
      <c r="AW141" s="27">
        <v>47.39</v>
      </c>
      <c r="AX141" s="27">
        <v>402.08</v>
      </c>
      <c r="AY141" s="27">
        <v>0</v>
      </c>
      <c r="AZ141" s="27">
        <v>129.72999999999999</v>
      </c>
      <c r="BA141" s="27">
        <v>59.38</v>
      </c>
      <c r="BB141" s="27">
        <v>80</v>
      </c>
      <c r="BC141" s="27">
        <v>35.020000000000003</v>
      </c>
      <c r="BD141" s="27">
        <v>0</v>
      </c>
      <c r="BE141" s="27">
        <v>0</v>
      </c>
      <c r="BF141" s="27">
        <v>0</v>
      </c>
      <c r="BG141" s="27">
        <v>0</v>
      </c>
      <c r="BH141" s="27">
        <v>0</v>
      </c>
      <c r="BI141" s="27">
        <v>0</v>
      </c>
      <c r="BJ141" s="27">
        <v>0</v>
      </c>
      <c r="BK141" s="27">
        <v>0.11</v>
      </c>
      <c r="BL141" s="27">
        <v>0</v>
      </c>
      <c r="BM141" s="27">
        <v>0.06</v>
      </c>
      <c r="BN141" s="27">
        <v>0</v>
      </c>
      <c r="BO141" s="27">
        <v>0.01</v>
      </c>
      <c r="BP141" s="27">
        <v>0</v>
      </c>
      <c r="BQ141" s="27">
        <v>0</v>
      </c>
      <c r="BR141" s="27">
        <v>0</v>
      </c>
      <c r="BS141" s="27">
        <v>0.37</v>
      </c>
      <c r="BT141" s="27">
        <v>0</v>
      </c>
      <c r="BU141" s="27">
        <v>0</v>
      </c>
      <c r="BV141" s="27">
        <v>0.94</v>
      </c>
      <c r="BW141" s="27">
        <v>0</v>
      </c>
      <c r="BX141" s="27">
        <v>0</v>
      </c>
      <c r="BY141" s="27">
        <v>0</v>
      </c>
      <c r="BZ141" s="27">
        <v>0</v>
      </c>
      <c r="CA141" s="27">
        <v>0</v>
      </c>
      <c r="CB141" s="27">
        <v>74.069999999999993</v>
      </c>
      <c r="CD141" s="27">
        <v>47.09</v>
      </c>
      <c r="CF141" s="27">
        <v>0</v>
      </c>
      <c r="CG141" s="27">
        <v>0</v>
      </c>
      <c r="CH141" s="27">
        <v>0</v>
      </c>
      <c r="CI141" s="27">
        <v>0</v>
      </c>
      <c r="CJ141" s="27">
        <v>0</v>
      </c>
      <c r="CK141" s="27">
        <v>0</v>
      </c>
      <c r="CL141" s="27">
        <v>0</v>
      </c>
      <c r="CM141" s="27">
        <v>0</v>
      </c>
      <c r="CN141" s="27">
        <v>0</v>
      </c>
      <c r="CO141" s="27">
        <v>0</v>
      </c>
      <c r="CP141" s="27">
        <v>0.5</v>
      </c>
    </row>
    <row r="142" spans="1:94" s="27" customFormat="1">
      <c r="A142" s="27" t="str">
        <f>"300"</f>
        <v>300</v>
      </c>
      <c r="B142" s="28" t="s">
        <v>92</v>
      </c>
      <c r="C142" s="37" t="str">
        <f>"200"</f>
        <v>200</v>
      </c>
      <c r="D142" s="27">
        <v>0.1</v>
      </c>
      <c r="E142" s="27">
        <v>0</v>
      </c>
      <c r="F142" s="27">
        <v>0.02</v>
      </c>
      <c r="G142" s="27">
        <v>0.02</v>
      </c>
      <c r="H142" s="27">
        <v>14.74</v>
      </c>
      <c r="I142" s="27">
        <v>56.544170000000001</v>
      </c>
      <c r="J142" s="27">
        <v>0</v>
      </c>
      <c r="K142" s="27">
        <v>0</v>
      </c>
      <c r="L142" s="27">
        <v>0</v>
      </c>
      <c r="M142" s="27">
        <v>0</v>
      </c>
      <c r="N142" s="27">
        <v>14.69</v>
      </c>
      <c r="O142" s="27">
        <v>0</v>
      </c>
      <c r="P142" s="27">
        <v>0.05</v>
      </c>
      <c r="Q142" s="27">
        <v>0</v>
      </c>
      <c r="R142" s="27">
        <v>0</v>
      </c>
      <c r="S142" s="27">
        <v>0</v>
      </c>
      <c r="T142" s="27">
        <v>0.04</v>
      </c>
      <c r="U142" s="27">
        <v>0.15</v>
      </c>
      <c r="V142" s="27">
        <v>0.45</v>
      </c>
      <c r="W142" s="27">
        <v>0.44</v>
      </c>
      <c r="X142" s="27">
        <v>0</v>
      </c>
      <c r="Y142" s="27">
        <v>0</v>
      </c>
      <c r="Z142" s="27">
        <v>0.04</v>
      </c>
      <c r="AA142" s="27">
        <v>0</v>
      </c>
      <c r="AB142" s="27">
        <v>0</v>
      </c>
      <c r="AC142" s="27">
        <v>0</v>
      </c>
      <c r="AD142" s="27">
        <v>0</v>
      </c>
      <c r="AE142" s="27">
        <v>0</v>
      </c>
      <c r="AF142" s="27">
        <v>0</v>
      </c>
      <c r="AG142" s="27">
        <v>0</v>
      </c>
      <c r="AH142" s="27">
        <v>0</v>
      </c>
      <c r="AI142" s="27">
        <v>0</v>
      </c>
      <c r="AJ142" s="27">
        <v>0</v>
      </c>
      <c r="AK142" s="27">
        <v>0</v>
      </c>
      <c r="AL142" s="27">
        <v>0</v>
      </c>
      <c r="AM142" s="27">
        <v>0</v>
      </c>
      <c r="AN142" s="27">
        <v>0</v>
      </c>
      <c r="AO142" s="27">
        <v>0</v>
      </c>
      <c r="AP142" s="27">
        <v>0</v>
      </c>
      <c r="AQ142" s="27">
        <v>0</v>
      </c>
      <c r="AR142" s="27">
        <v>0</v>
      </c>
      <c r="AS142" s="27">
        <v>0</v>
      </c>
      <c r="AT142" s="27">
        <v>0</v>
      </c>
      <c r="AU142" s="27">
        <v>0</v>
      </c>
      <c r="AV142" s="27">
        <v>0</v>
      </c>
      <c r="AW142" s="27">
        <v>0</v>
      </c>
      <c r="AX142" s="27">
        <v>0</v>
      </c>
      <c r="AY142" s="27">
        <v>0</v>
      </c>
      <c r="AZ142" s="27">
        <v>0</v>
      </c>
      <c r="BA142" s="27">
        <v>0</v>
      </c>
      <c r="BB142" s="27">
        <v>0</v>
      </c>
      <c r="BC142" s="27">
        <v>0</v>
      </c>
      <c r="BD142" s="27">
        <v>0</v>
      </c>
      <c r="BE142" s="27">
        <v>0</v>
      </c>
      <c r="BF142" s="27">
        <v>0</v>
      </c>
      <c r="BG142" s="27">
        <v>0</v>
      </c>
      <c r="BH142" s="27">
        <v>0</v>
      </c>
      <c r="BI142" s="27">
        <v>0</v>
      </c>
      <c r="BJ142" s="27">
        <v>0</v>
      </c>
      <c r="BK142" s="27">
        <v>0</v>
      </c>
      <c r="BL142" s="27">
        <v>0</v>
      </c>
      <c r="BM142" s="27">
        <v>0</v>
      </c>
      <c r="BN142" s="27">
        <v>0</v>
      </c>
      <c r="BO142" s="27">
        <v>0</v>
      </c>
      <c r="BP142" s="27">
        <v>0</v>
      </c>
      <c r="BQ142" s="27">
        <v>0</v>
      </c>
      <c r="BR142" s="27">
        <v>0</v>
      </c>
      <c r="BS142" s="27">
        <v>0</v>
      </c>
      <c r="BT142" s="27">
        <v>0</v>
      </c>
      <c r="BU142" s="27">
        <v>0</v>
      </c>
      <c r="BV142" s="27">
        <v>0</v>
      </c>
      <c r="BW142" s="27">
        <v>0</v>
      </c>
      <c r="BX142" s="27">
        <v>0</v>
      </c>
      <c r="BY142" s="27">
        <v>0</v>
      </c>
      <c r="BZ142" s="27">
        <v>0</v>
      </c>
      <c r="CA142" s="27">
        <v>0</v>
      </c>
      <c r="CB142" s="27">
        <v>200.06</v>
      </c>
      <c r="CD142" s="27">
        <v>0</v>
      </c>
      <c r="CF142" s="27">
        <v>0</v>
      </c>
      <c r="CG142" s="27">
        <v>0</v>
      </c>
      <c r="CH142" s="27">
        <v>0</v>
      </c>
      <c r="CI142" s="27">
        <v>0</v>
      </c>
      <c r="CJ142" s="27">
        <v>0</v>
      </c>
      <c r="CK142" s="27">
        <v>0</v>
      </c>
      <c r="CL142" s="27">
        <v>0</v>
      </c>
      <c r="CM142" s="27">
        <v>0</v>
      </c>
      <c r="CN142" s="27">
        <v>0</v>
      </c>
      <c r="CO142" s="27">
        <v>15</v>
      </c>
      <c r="CP142" s="27">
        <v>0</v>
      </c>
    </row>
    <row r="143" spans="1:94" s="27" customFormat="1">
      <c r="A143" s="27" t="str">
        <f>"-"</f>
        <v>-</v>
      </c>
      <c r="B143" s="28" t="s">
        <v>94</v>
      </c>
      <c r="C143" s="37" t="str">
        <f>"31"</f>
        <v>31</v>
      </c>
      <c r="D143" s="27">
        <v>2.0499999999999998</v>
      </c>
      <c r="E143" s="27">
        <v>0</v>
      </c>
      <c r="F143" s="27">
        <v>0.2</v>
      </c>
      <c r="G143" s="27">
        <v>0.2</v>
      </c>
      <c r="H143" s="27">
        <v>14.54</v>
      </c>
      <c r="I143" s="27">
        <v>69.409309999999991</v>
      </c>
      <c r="J143" s="27">
        <v>0</v>
      </c>
      <c r="K143" s="27">
        <v>0</v>
      </c>
      <c r="L143" s="27">
        <v>0</v>
      </c>
      <c r="M143" s="27">
        <v>0</v>
      </c>
      <c r="N143" s="27">
        <v>0.34</v>
      </c>
      <c r="O143" s="27">
        <v>14.14</v>
      </c>
      <c r="P143" s="27">
        <v>0.06</v>
      </c>
      <c r="Q143" s="27">
        <v>0</v>
      </c>
      <c r="R143" s="27">
        <v>0</v>
      </c>
      <c r="S143" s="27">
        <v>0</v>
      </c>
      <c r="T143" s="27">
        <v>0.56000000000000005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157.77000000000001</v>
      </c>
      <c r="AN143" s="27">
        <v>52.32</v>
      </c>
      <c r="AO143" s="27">
        <v>31.02</v>
      </c>
      <c r="AP143" s="27">
        <v>62.03</v>
      </c>
      <c r="AQ143" s="27">
        <v>23.46</v>
      </c>
      <c r="AR143" s="27">
        <v>112.2</v>
      </c>
      <c r="AS143" s="27">
        <v>69.58</v>
      </c>
      <c r="AT143" s="27">
        <v>97.09</v>
      </c>
      <c r="AU143" s="27">
        <v>80.099999999999994</v>
      </c>
      <c r="AV143" s="27">
        <v>42.07</v>
      </c>
      <c r="AW143" s="27">
        <v>74.44</v>
      </c>
      <c r="AX143" s="27">
        <v>622.47</v>
      </c>
      <c r="AY143" s="27">
        <v>0</v>
      </c>
      <c r="AZ143" s="27">
        <v>202.81</v>
      </c>
      <c r="BA143" s="27">
        <v>88.19</v>
      </c>
      <c r="BB143" s="27">
        <v>58.52</v>
      </c>
      <c r="BC143" s="27">
        <v>46.39</v>
      </c>
      <c r="BD143" s="27">
        <v>0</v>
      </c>
      <c r="BE143" s="27">
        <v>0</v>
      </c>
      <c r="BF143" s="27">
        <v>0</v>
      </c>
      <c r="BG143" s="27">
        <v>0</v>
      </c>
      <c r="BH143" s="27">
        <v>0</v>
      </c>
      <c r="BI143" s="27">
        <v>0</v>
      </c>
      <c r="BJ143" s="27">
        <v>0</v>
      </c>
      <c r="BK143" s="27">
        <v>0.02</v>
      </c>
      <c r="BL143" s="27">
        <v>0</v>
      </c>
      <c r="BM143" s="27">
        <v>0</v>
      </c>
      <c r="BN143" s="27">
        <v>0</v>
      </c>
      <c r="BO143" s="27">
        <v>0</v>
      </c>
      <c r="BP143" s="27">
        <v>0</v>
      </c>
      <c r="BQ143" s="27">
        <v>0</v>
      </c>
      <c r="BR143" s="27">
        <v>0</v>
      </c>
      <c r="BS143" s="27">
        <v>0.02</v>
      </c>
      <c r="BT143" s="27">
        <v>0</v>
      </c>
      <c r="BU143" s="27">
        <v>0</v>
      </c>
      <c r="BV143" s="27">
        <v>0.09</v>
      </c>
      <c r="BW143" s="27">
        <v>0</v>
      </c>
      <c r="BX143" s="27">
        <v>0</v>
      </c>
      <c r="BY143" s="27">
        <v>0</v>
      </c>
      <c r="BZ143" s="27">
        <v>0</v>
      </c>
      <c r="CA143" s="27">
        <v>0</v>
      </c>
      <c r="CB143" s="27">
        <v>12.12</v>
      </c>
      <c r="CD143" s="27">
        <v>0</v>
      </c>
      <c r="CF143" s="27">
        <v>0</v>
      </c>
      <c r="CG143" s="27">
        <v>0</v>
      </c>
      <c r="CH143" s="27">
        <v>0</v>
      </c>
      <c r="CI143" s="27">
        <v>0</v>
      </c>
      <c r="CJ143" s="27">
        <v>0</v>
      </c>
      <c r="CK143" s="27">
        <v>0</v>
      </c>
      <c r="CL143" s="27">
        <v>0</v>
      </c>
      <c r="CM143" s="27">
        <v>0</v>
      </c>
      <c r="CN143" s="27">
        <v>0</v>
      </c>
      <c r="CO143" s="27">
        <v>0</v>
      </c>
      <c r="CP143" s="27">
        <v>0</v>
      </c>
    </row>
    <row r="144" spans="1:94" s="25" customFormat="1">
      <c r="A144" s="25" t="str">
        <f>"1/13"</f>
        <v>1/13</v>
      </c>
      <c r="B144" s="26" t="s">
        <v>100</v>
      </c>
      <c r="C144" s="38" t="str">
        <f>"41"</f>
        <v>41</v>
      </c>
      <c r="D144" s="25">
        <v>2.44</v>
      </c>
      <c r="E144" s="25">
        <v>0.08</v>
      </c>
      <c r="F144" s="25">
        <v>7.53</v>
      </c>
      <c r="G144" s="25">
        <v>0.28000000000000003</v>
      </c>
      <c r="H144" s="25">
        <v>14.67</v>
      </c>
      <c r="I144" s="25">
        <v>137.37639999999999</v>
      </c>
      <c r="J144" s="25">
        <v>4.71</v>
      </c>
      <c r="K144" s="25">
        <v>0.22</v>
      </c>
      <c r="L144" s="25">
        <v>0</v>
      </c>
      <c r="M144" s="25">
        <v>0</v>
      </c>
      <c r="N144" s="25">
        <v>0.47</v>
      </c>
      <c r="O144" s="25">
        <v>14.14</v>
      </c>
      <c r="P144" s="25">
        <v>0.06</v>
      </c>
      <c r="Q144" s="25">
        <v>0</v>
      </c>
      <c r="R144" s="25">
        <v>0</v>
      </c>
      <c r="S144" s="25">
        <v>0</v>
      </c>
      <c r="T144" s="25">
        <v>0.7</v>
      </c>
      <c r="U144" s="25">
        <v>1.5</v>
      </c>
      <c r="V144" s="25">
        <v>3</v>
      </c>
      <c r="W144" s="25">
        <v>2.4</v>
      </c>
      <c r="X144" s="25">
        <v>0</v>
      </c>
      <c r="Y144" s="25">
        <v>3</v>
      </c>
      <c r="Z144" s="25">
        <v>0.02</v>
      </c>
      <c r="AA144" s="25">
        <v>40</v>
      </c>
      <c r="AB144" s="25">
        <v>30</v>
      </c>
      <c r="AC144" s="25">
        <v>45</v>
      </c>
      <c r="AD144" s="25">
        <v>0.1</v>
      </c>
      <c r="AE144" s="25">
        <v>0</v>
      </c>
      <c r="AF144" s="25">
        <v>0.01</v>
      </c>
      <c r="AG144" s="25">
        <v>0.01</v>
      </c>
      <c r="AH144" s="25">
        <v>0.02</v>
      </c>
      <c r="AI144" s="25">
        <v>0</v>
      </c>
      <c r="AJ144" s="25">
        <v>0</v>
      </c>
      <c r="AK144" s="25">
        <v>117.97</v>
      </c>
      <c r="AL144" s="25">
        <v>122.52</v>
      </c>
      <c r="AM144" s="25">
        <v>188.95</v>
      </c>
      <c r="AN144" s="25">
        <v>64.64</v>
      </c>
      <c r="AO144" s="25">
        <v>37.35</v>
      </c>
      <c r="AP144" s="25">
        <v>76</v>
      </c>
      <c r="AQ144" s="25">
        <v>31.27</v>
      </c>
      <c r="AR144" s="25">
        <v>133.16</v>
      </c>
      <c r="AS144" s="25">
        <v>83.58</v>
      </c>
      <c r="AT144" s="25">
        <v>114.2</v>
      </c>
      <c r="AU144" s="25">
        <v>97.77</v>
      </c>
      <c r="AV144" s="25">
        <v>51.86</v>
      </c>
      <c r="AW144" s="25">
        <v>87.96</v>
      </c>
      <c r="AX144" s="25">
        <v>729.68</v>
      </c>
      <c r="AY144" s="25">
        <v>0</v>
      </c>
      <c r="AZ144" s="25">
        <v>237.92</v>
      </c>
      <c r="BA144" s="25">
        <v>106.77</v>
      </c>
      <c r="BB144" s="25">
        <v>71.47</v>
      </c>
      <c r="BC144" s="25">
        <v>54.32</v>
      </c>
      <c r="BD144" s="25">
        <v>0.27</v>
      </c>
      <c r="BE144" s="25">
        <v>0.12</v>
      </c>
      <c r="BF144" s="25">
        <v>7.0000000000000007E-2</v>
      </c>
      <c r="BG144" s="25">
        <v>0.15</v>
      </c>
      <c r="BH144" s="25">
        <v>0.17</v>
      </c>
      <c r="BI144" s="25">
        <v>0.79</v>
      </c>
      <c r="BJ144" s="25">
        <v>0</v>
      </c>
      <c r="BK144" s="25">
        <v>2.2400000000000002</v>
      </c>
      <c r="BL144" s="25">
        <v>0</v>
      </c>
      <c r="BM144" s="25">
        <v>0.69</v>
      </c>
      <c r="BN144" s="25">
        <v>0</v>
      </c>
      <c r="BO144" s="25">
        <v>0</v>
      </c>
      <c r="BP144" s="25">
        <v>0</v>
      </c>
      <c r="BQ144" s="25">
        <v>0.15</v>
      </c>
      <c r="BR144" s="25">
        <v>0.24</v>
      </c>
      <c r="BS144" s="25">
        <v>1.83</v>
      </c>
      <c r="BT144" s="25">
        <v>0</v>
      </c>
      <c r="BU144" s="25">
        <v>0</v>
      </c>
      <c r="BV144" s="25">
        <v>0.21</v>
      </c>
      <c r="BW144" s="25">
        <v>0.01</v>
      </c>
      <c r="BX144" s="25">
        <v>0</v>
      </c>
      <c r="BY144" s="25">
        <v>0</v>
      </c>
      <c r="BZ144" s="25">
        <v>0</v>
      </c>
      <c r="CA144" s="25">
        <v>0</v>
      </c>
      <c r="CB144" s="25">
        <v>14.62</v>
      </c>
      <c r="CD144" s="25">
        <v>45</v>
      </c>
      <c r="CF144" s="25">
        <v>0</v>
      </c>
      <c r="CG144" s="25">
        <v>0</v>
      </c>
      <c r="CH144" s="25">
        <v>0</v>
      </c>
      <c r="CI144" s="25">
        <v>0</v>
      </c>
      <c r="CJ144" s="25">
        <v>0</v>
      </c>
      <c r="CK144" s="25">
        <v>0</v>
      </c>
      <c r="CL144" s="25">
        <v>0</v>
      </c>
      <c r="CM144" s="25">
        <v>0</v>
      </c>
      <c r="CN144" s="25">
        <v>0</v>
      </c>
      <c r="CO144" s="25">
        <v>0</v>
      </c>
      <c r="CP144" s="25">
        <v>0</v>
      </c>
    </row>
    <row r="145" spans="1:94" s="29" customFormat="1">
      <c r="B145" s="30" t="s">
        <v>96</v>
      </c>
      <c r="C145" s="39">
        <v>552</v>
      </c>
      <c r="D145" s="29">
        <v>25.78</v>
      </c>
      <c r="E145" s="29">
        <v>13.6</v>
      </c>
      <c r="F145" s="29">
        <v>23.77</v>
      </c>
      <c r="G145" s="29">
        <v>2.93</v>
      </c>
      <c r="H145" s="29">
        <v>94.17</v>
      </c>
      <c r="I145" s="29">
        <v>692.75</v>
      </c>
      <c r="J145" s="29">
        <v>10.97</v>
      </c>
      <c r="K145" s="29">
        <v>1.62</v>
      </c>
      <c r="L145" s="29">
        <v>0</v>
      </c>
      <c r="M145" s="29">
        <v>0</v>
      </c>
      <c r="N145" s="29">
        <v>18.03</v>
      </c>
      <c r="O145" s="29">
        <v>73.760000000000005</v>
      </c>
      <c r="P145" s="29">
        <v>2.39</v>
      </c>
      <c r="Q145" s="29">
        <v>0</v>
      </c>
      <c r="R145" s="29">
        <v>0</v>
      </c>
      <c r="S145" s="29">
        <v>0.03</v>
      </c>
      <c r="T145" s="29">
        <v>3.64</v>
      </c>
      <c r="U145" s="29">
        <v>562.15</v>
      </c>
      <c r="V145" s="29">
        <v>228.15</v>
      </c>
      <c r="W145" s="29">
        <v>55.44</v>
      </c>
      <c r="X145" s="29">
        <v>24.42</v>
      </c>
      <c r="Y145" s="29">
        <v>176.98</v>
      </c>
      <c r="Z145" s="29">
        <v>2.14</v>
      </c>
      <c r="AA145" s="29">
        <v>96.24</v>
      </c>
      <c r="AB145" s="29">
        <v>50.7</v>
      </c>
      <c r="AC145" s="29">
        <v>124.03</v>
      </c>
      <c r="AD145" s="29">
        <v>2.37</v>
      </c>
      <c r="AE145" s="29">
        <v>0.14000000000000001</v>
      </c>
      <c r="AF145" s="29">
        <v>0.17</v>
      </c>
      <c r="AG145" s="29">
        <v>5.8</v>
      </c>
      <c r="AH145" s="29">
        <v>11.37</v>
      </c>
      <c r="AI145" s="29">
        <v>0.33</v>
      </c>
      <c r="AJ145" s="29">
        <v>0</v>
      </c>
      <c r="AK145" s="29">
        <v>176.36</v>
      </c>
      <c r="AL145" s="29">
        <v>178.83</v>
      </c>
      <c r="AM145" s="29">
        <v>987.22</v>
      </c>
      <c r="AN145" s="29">
        <v>350.6</v>
      </c>
      <c r="AO145" s="29">
        <v>195.84</v>
      </c>
      <c r="AP145" s="29">
        <v>391.76</v>
      </c>
      <c r="AQ145" s="29">
        <v>139.41</v>
      </c>
      <c r="AR145" s="29">
        <v>643.27</v>
      </c>
      <c r="AS145" s="29">
        <v>391.23</v>
      </c>
      <c r="AT145" s="29">
        <v>504.46</v>
      </c>
      <c r="AU145" s="29">
        <v>427.78</v>
      </c>
      <c r="AV145" s="29">
        <v>238.49</v>
      </c>
      <c r="AW145" s="29">
        <v>414.45</v>
      </c>
      <c r="AX145" s="29">
        <v>3551.65</v>
      </c>
      <c r="AY145" s="29">
        <v>0</v>
      </c>
      <c r="AZ145" s="29">
        <v>1136.8499999999999</v>
      </c>
      <c r="BA145" s="29">
        <v>547.72</v>
      </c>
      <c r="BB145" s="29">
        <v>357.32</v>
      </c>
      <c r="BC145" s="29">
        <v>252.35</v>
      </c>
      <c r="BD145" s="29">
        <v>0.38</v>
      </c>
      <c r="BE145" s="29">
        <v>0.17</v>
      </c>
      <c r="BF145" s="29">
        <v>0.09</v>
      </c>
      <c r="BG145" s="29">
        <v>0.21</v>
      </c>
      <c r="BH145" s="29">
        <v>0.24</v>
      </c>
      <c r="BI145" s="29">
        <v>1.1100000000000001</v>
      </c>
      <c r="BJ145" s="29">
        <v>0</v>
      </c>
      <c r="BK145" s="29">
        <v>3.35</v>
      </c>
      <c r="BL145" s="29">
        <v>0</v>
      </c>
      <c r="BM145" s="29">
        <v>1.03</v>
      </c>
      <c r="BN145" s="29">
        <v>0</v>
      </c>
      <c r="BO145" s="29">
        <v>0.01</v>
      </c>
      <c r="BP145" s="29">
        <v>0</v>
      </c>
      <c r="BQ145" s="29">
        <v>0.21</v>
      </c>
      <c r="BR145" s="29">
        <v>0.34</v>
      </c>
      <c r="BS145" s="29">
        <v>2.94</v>
      </c>
      <c r="BT145" s="29">
        <v>0</v>
      </c>
      <c r="BU145" s="29">
        <v>0</v>
      </c>
      <c r="BV145" s="29">
        <v>1.52</v>
      </c>
      <c r="BW145" s="29">
        <v>0.03</v>
      </c>
      <c r="BX145" s="29">
        <v>0</v>
      </c>
      <c r="BY145" s="29">
        <v>0</v>
      </c>
      <c r="BZ145" s="29">
        <v>0</v>
      </c>
      <c r="CA145" s="29">
        <v>0</v>
      </c>
      <c r="CB145" s="29">
        <v>309.95</v>
      </c>
      <c r="CC145" s="29">
        <f>$I$145/$I$146*100</f>
        <v>100</v>
      </c>
      <c r="CD145" s="29">
        <v>104.69</v>
      </c>
      <c r="CF145" s="29">
        <v>0</v>
      </c>
      <c r="CG145" s="29">
        <v>0</v>
      </c>
      <c r="CH145" s="29">
        <v>0</v>
      </c>
      <c r="CI145" s="29">
        <v>0</v>
      </c>
      <c r="CJ145" s="29">
        <v>0</v>
      </c>
      <c r="CK145" s="29">
        <v>0</v>
      </c>
      <c r="CL145" s="29">
        <v>0</v>
      </c>
      <c r="CM145" s="29">
        <v>0</v>
      </c>
      <c r="CN145" s="29">
        <v>0</v>
      </c>
      <c r="CO145" s="29">
        <v>15</v>
      </c>
      <c r="CP145" s="29">
        <v>0.95</v>
      </c>
    </row>
    <row r="146" spans="1:94" s="29" customFormat="1">
      <c r="B146" s="30" t="s">
        <v>97</v>
      </c>
      <c r="C146" s="39"/>
      <c r="D146" s="29">
        <v>25.78</v>
      </c>
      <c r="E146" s="29">
        <v>13.6</v>
      </c>
      <c r="F146" s="29">
        <v>23.77</v>
      </c>
      <c r="G146" s="29">
        <v>2.93</v>
      </c>
      <c r="H146" s="29">
        <v>94.17</v>
      </c>
      <c r="I146" s="29">
        <v>692.75</v>
      </c>
      <c r="J146" s="29">
        <v>10.97</v>
      </c>
      <c r="K146" s="29">
        <v>1.62</v>
      </c>
      <c r="L146" s="29">
        <v>0</v>
      </c>
      <c r="M146" s="29">
        <v>0</v>
      </c>
      <c r="N146" s="29">
        <v>18.03</v>
      </c>
      <c r="O146" s="29">
        <v>73.760000000000005</v>
      </c>
      <c r="P146" s="29">
        <v>2.39</v>
      </c>
      <c r="Q146" s="29">
        <v>0</v>
      </c>
      <c r="R146" s="29">
        <v>0</v>
      </c>
      <c r="S146" s="29">
        <v>0.03</v>
      </c>
      <c r="T146" s="29">
        <v>3.64</v>
      </c>
      <c r="U146" s="29">
        <v>562.15</v>
      </c>
      <c r="V146" s="29">
        <v>228.15</v>
      </c>
      <c r="W146" s="29">
        <v>55.44</v>
      </c>
      <c r="X146" s="29">
        <v>24.42</v>
      </c>
      <c r="Y146" s="29">
        <v>176.98</v>
      </c>
      <c r="Z146" s="29">
        <v>2.14</v>
      </c>
      <c r="AA146" s="29">
        <v>96.24</v>
      </c>
      <c r="AB146" s="29">
        <v>50.7</v>
      </c>
      <c r="AC146" s="29">
        <v>124.03</v>
      </c>
      <c r="AD146" s="29">
        <v>2.37</v>
      </c>
      <c r="AE146" s="29">
        <v>0.14000000000000001</v>
      </c>
      <c r="AF146" s="29">
        <v>0.17</v>
      </c>
      <c r="AG146" s="29">
        <v>5.8</v>
      </c>
      <c r="AH146" s="29">
        <v>11.37</v>
      </c>
      <c r="AI146" s="29">
        <v>0.33</v>
      </c>
      <c r="AJ146" s="29">
        <v>0</v>
      </c>
      <c r="AK146" s="29">
        <v>176.36</v>
      </c>
      <c r="AL146" s="29">
        <v>178.83</v>
      </c>
      <c r="AM146" s="29">
        <v>987.22</v>
      </c>
      <c r="AN146" s="29">
        <v>350.6</v>
      </c>
      <c r="AO146" s="29">
        <v>195.84</v>
      </c>
      <c r="AP146" s="29">
        <v>391.76</v>
      </c>
      <c r="AQ146" s="29">
        <v>139.41</v>
      </c>
      <c r="AR146" s="29">
        <v>643.27</v>
      </c>
      <c r="AS146" s="29">
        <v>391.23</v>
      </c>
      <c r="AT146" s="29">
        <v>504.46</v>
      </c>
      <c r="AU146" s="29">
        <v>427.78</v>
      </c>
      <c r="AV146" s="29">
        <v>238.49</v>
      </c>
      <c r="AW146" s="29">
        <v>414.45</v>
      </c>
      <c r="AX146" s="29">
        <v>3551.65</v>
      </c>
      <c r="AY146" s="29">
        <v>0</v>
      </c>
      <c r="AZ146" s="29">
        <v>1136.8499999999999</v>
      </c>
      <c r="BA146" s="29">
        <v>547.72</v>
      </c>
      <c r="BB146" s="29">
        <v>357.32</v>
      </c>
      <c r="BC146" s="29">
        <v>252.35</v>
      </c>
      <c r="BD146" s="29">
        <v>0.38</v>
      </c>
      <c r="BE146" s="29">
        <v>0.17</v>
      </c>
      <c r="BF146" s="29">
        <v>0.09</v>
      </c>
      <c r="BG146" s="29">
        <v>0.21</v>
      </c>
      <c r="BH146" s="29">
        <v>0.24</v>
      </c>
      <c r="BI146" s="29">
        <v>1.1100000000000001</v>
      </c>
      <c r="BJ146" s="29">
        <v>0</v>
      </c>
      <c r="BK146" s="29">
        <v>3.35</v>
      </c>
      <c r="BL146" s="29">
        <v>0</v>
      </c>
      <c r="BM146" s="29">
        <v>1.03</v>
      </c>
      <c r="BN146" s="29">
        <v>0</v>
      </c>
      <c r="BO146" s="29">
        <v>0.01</v>
      </c>
      <c r="BP146" s="29">
        <v>0</v>
      </c>
      <c r="BQ146" s="29">
        <v>0.21</v>
      </c>
      <c r="BR146" s="29">
        <v>0.34</v>
      </c>
      <c r="BS146" s="29">
        <v>2.94</v>
      </c>
      <c r="BT146" s="29">
        <v>0</v>
      </c>
      <c r="BU146" s="29">
        <v>0</v>
      </c>
      <c r="BV146" s="29">
        <v>1.52</v>
      </c>
      <c r="BW146" s="29">
        <v>0.03</v>
      </c>
      <c r="BX146" s="29">
        <v>0</v>
      </c>
      <c r="BY146" s="29">
        <v>0</v>
      </c>
      <c r="BZ146" s="29">
        <v>0</v>
      </c>
      <c r="CA146" s="29">
        <v>0</v>
      </c>
      <c r="CB146" s="29">
        <v>309.95</v>
      </c>
      <c r="CD146" s="29">
        <v>104.69</v>
      </c>
      <c r="CF146" s="29">
        <v>0</v>
      </c>
      <c r="CG146" s="29">
        <v>0</v>
      </c>
      <c r="CH146" s="29">
        <v>0</v>
      </c>
      <c r="CI146" s="29">
        <v>0</v>
      </c>
      <c r="CJ146" s="29">
        <v>0</v>
      </c>
      <c r="CK146" s="29">
        <v>0</v>
      </c>
      <c r="CL146" s="29">
        <v>0</v>
      </c>
      <c r="CM146" s="29">
        <v>0</v>
      </c>
      <c r="CN146" s="29">
        <v>0</v>
      </c>
      <c r="CO146" s="29">
        <v>15</v>
      </c>
      <c r="CP146" s="29">
        <v>0.95</v>
      </c>
    </row>
    <row r="147" spans="1:94">
      <c r="B147" s="24" t="s">
        <v>145</v>
      </c>
    </row>
    <row r="148" spans="1:94">
      <c r="B148" s="24" t="s">
        <v>89</v>
      </c>
    </row>
    <row r="149" spans="1:94" s="27" customFormat="1">
      <c r="A149" s="27" t="str">
        <f>"3/3"</f>
        <v>3/3</v>
      </c>
      <c r="B149" s="28" t="s">
        <v>121</v>
      </c>
      <c r="C149" s="37" t="str">
        <f>"180"</f>
        <v>180</v>
      </c>
      <c r="D149" s="27">
        <v>3.73</v>
      </c>
      <c r="E149" s="27">
        <v>0.65</v>
      </c>
      <c r="F149" s="27">
        <v>7.78</v>
      </c>
      <c r="G149" s="27">
        <v>1.07</v>
      </c>
      <c r="H149" s="27">
        <v>26.49</v>
      </c>
      <c r="I149" s="27">
        <v>220.42</v>
      </c>
      <c r="J149" s="27">
        <v>2.73</v>
      </c>
      <c r="K149" s="27">
        <v>0.1</v>
      </c>
      <c r="L149" s="27">
        <v>0</v>
      </c>
      <c r="M149" s="27">
        <v>0</v>
      </c>
      <c r="N149" s="27">
        <v>2.58</v>
      </c>
      <c r="O149" s="27">
        <v>21.87</v>
      </c>
      <c r="P149" s="27">
        <v>2.04</v>
      </c>
      <c r="Q149" s="27">
        <v>0</v>
      </c>
      <c r="R149" s="27">
        <v>0</v>
      </c>
      <c r="S149" s="27">
        <v>0.35</v>
      </c>
      <c r="T149" s="27">
        <v>2.27</v>
      </c>
      <c r="U149" s="27">
        <v>93.41</v>
      </c>
      <c r="V149" s="27">
        <v>763.51</v>
      </c>
      <c r="W149" s="27">
        <v>40.75</v>
      </c>
      <c r="X149" s="27">
        <v>36.42</v>
      </c>
      <c r="Y149" s="27">
        <v>104.19</v>
      </c>
      <c r="Z149" s="27">
        <v>1.35</v>
      </c>
      <c r="AA149" s="27">
        <v>22.5</v>
      </c>
      <c r="AB149" s="27">
        <v>40.93</v>
      </c>
      <c r="AC149" s="27">
        <v>30.06</v>
      </c>
      <c r="AD149" s="27">
        <v>0.21</v>
      </c>
      <c r="AE149" s="27">
        <v>0.14000000000000001</v>
      </c>
      <c r="AF149" s="27">
        <v>0.12</v>
      </c>
      <c r="AG149" s="27">
        <v>1.6</v>
      </c>
      <c r="AH149" s="27">
        <v>3.11</v>
      </c>
      <c r="AI149" s="27">
        <v>6.54</v>
      </c>
      <c r="AJ149" s="27">
        <v>0</v>
      </c>
      <c r="AK149" s="27">
        <v>36.64</v>
      </c>
      <c r="AL149" s="27">
        <v>36.17</v>
      </c>
      <c r="AM149" s="27">
        <v>139.19</v>
      </c>
      <c r="AN149" s="27">
        <v>141.72</v>
      </c>
      <c r="AO149" s="27">
        <v>31.93</v>
      </c>
      <c r="AP149" s="27">
        <v>91.36</v>
      </c>
      <c r="AQ149" s="27">
        <v>41.81</v>
      </c>
      <c r="AR149" s="27">
        <v>96.1</v>
      </c>
      <c r="AS149" s="27">
        <v>90.8</v>
      </c>
      <c r="AT149" s="27">
        <v>247.35</v>
      </c>
      <c r="AU149" s="27">
        <v>110.17</v>
      </c>
      <c r="AV149" s="27">
        <v>23.04</v>
      </c>
      <c r="AW149" s="27">
        <v>64.13</v>
      </c>
      <c r="AX149" s="27">
        <v>344.65</v>
      </c>
      <c r="AY149" s="27">
        <v>0</v>
      </c>
      <c r="AZ149" s="27">
        <v>48.22</v>
      </c>
      <c r="BA149" s="27">
        <v>43.86</v>
      </c>
      <c r="BB149" s="27">
        <v>87.3</v>
      </c>
      <c r="BC149" s="27">
        <v>25.99</v>
      </c>
      <c r="BD149" s="27">
        <v>0.11</v>
      </c>
      <c r="BE149" s="27">
        <v>0.05</v>
      </c>
      <c r="BF149" s="27">
        <v>0.03</v>
      </c>
      <c r="BG149" s="27">
        <v>0.06</v>
      </c>
      <c r="BH149" s="27">
        <v>7.0000000000000007E-2</v>
      </c>
      <c r="BI149" s="27">
        <v>0.34</v>
      </c>
      <c r="BJ149" s="27">
        <v>0</v>
      </c>
      <c r="BK149" s="27">
        <v>1.05</v>
      </c>
      <c r="BL149" s="27">
        <v>0</v>
      </c>
      <c r="BM149" s="27">
        <v>0.31</v>
      </c>
      <c r="BN149" s="27">
        <v>0</v>
      </c>
      <c r="BO149" s="27">
        <v>0</v>
      </c>
      <c r="BP149" s="27">
        <v>0</v>
      </c>
      <c r="BQ149" s="27">
        <v>7.0000000000000007E-2</v>
      </c>
      <c r="BR149" s="27">
        <v>0.11</v>
      </c>
      <c r="BS149" s="27">
        <v>1.02</v>
      </c>
      <c r="BT149" s="27">
        <v>0</v>
      </c>
      <c r="BU149" s="27">
        <v>0</v>
      </c>
      <c r="BV149" s="27">
        <v>0.17</v>
      </c>
      <c r="BW149" s="27">
        <v>0</v>
      </c>
      <c r="BX149" s="27">
        <v>0</v>
      </c>
      <c r="BY149" s="27">
        <v>0</v>
      </c>
      <c r="BZ149" s="27">
        <v>0</v>
      </c>
      <c r="CA149" s="27">
        <v>0</v>
      </c>
      <c r="CB149" s="27">
        <v>148.35</v>
      </c>
      <c r="CD149" s="27">
        <v>29.32</v>
      </c>
      <c r="CF149" s="27">
        <v>0</v>
      </c>
      <c r="CG149" s="27">
        <v>0</v>
      </c>
      <c r="CH149" s="27">
        <v>0</v>
      </c>
      <c r="CI149" s="27">
        <v>0</v>
      </c>
      <c r="CJ149" s="27">
        <v>0</v>
      </c>
      <c r="CK149" s="27">
        <v>0</v>
      </c>
      <c r="CL149" s="27">
        <v>0</v>
      </c>
      <c r="CM149" s="27">
        <v>0</v>
      </c>
      <c r="CN149" s="27">
        <v>0</v>
      </c>
      <c r="CO149" s="27">
        <v>0</v>
      </c>
      <c r="CP149" s="27">
        <v>0.27</v>
      </c>
    </row>
    <row r="150" spans="1:94" s="27" customFormat="1">
      <c r="A150" s="27" t="str">
        <f>""</f>
        <v/>
      </c>
      <c r="B150" s="28" t="s">
        <v>146</v>
      </c>
      <c r="C150" s="37" t="str">
        <f>"100"</f>
        <v>100</v>
      </c>
      <c r="D150" s="27">
        <v>14.93</v>
      </c>
      <c r="E150" s="27">
        <v>1.56</v>
      </c>
      <c r="F150" s="27">
        <v>13.11</v>
      </c>
      <c r="G150" s="27">
        <v>0.21</v>
      </c>
      <c r="H150" s="27">
        <v>14.82</v>
      </c>
      <c r="I150" s="27">
        <v>236.45115238095269</v>
      </c>
      <c r="J150" s="27">
        <v>8.19</v>
      </c>
      <c r="K150" s="27">
        <v>0.36</v>
      </c>
      <c r="L150" s="27">
        <v>0</v>
      </c>
      <c r="M150" s="27">
        <v>0</v>
      </c>
      <c r="N150" s="27">
        <v>1.4</v>
      </c>
      <c r="O150" s="27">
        <v>12.64</v>
      </c>
      <c r="P150" s="27">
        <v>0.78</v>
      </c>
      <c r="Q150" s="27">
        <v>0</v>
      </c>
      <c r="R150" s="27">
        <v>0</v>
      </c>
      <c r="S150" s="27">
        <v>0.03</v>
      </c>
      <c r="T150" s="27">
        <v>1.06</v>
      </c>
      <c r="U150" s="27">
        <v>21.19</v>
      </c>
      <c r="V150" s="27">
        <v>57.28</v>
      </c>
      <c r="W150" s="27">
        <v>20.11</v>
      </c>
      <c r="X150" s="27">
        <v>11.6</v>
      </c>
      <c r="Y150" s="27">
        <v>55.39</v>
      </c>
      <c r="Z150" s="27">
        <v>0.47</v>
      </c>
      <c r="AA150" s="27">
        <v>66</v>
      </c>
      <c r="AB150" s="27">
        <v>48.76</v>
      </c>
      <c r="AC150" s="27">
        <v>120.14</v>
      </c>
      <c r="AD150" s="27">
        <v>0.3</v>
      </c>
      <c r="AE150" s="27">
        <v>0.02</v>
      </c>
      <c r="AF150" s="27">
        <v>0.06</v>
      </c>
      <c r="AG150" s="27">
        <v>0.28000000000000003</v>
      </c>
      <c r="AH150" s="27">
        <v>1.1200000000000001</v>
      </c>
      <c r="AI150" s="27">
        <v>0.43</v>
      </c>
      <c r="AJ150" s="27">
        <v>0</v>
      </c>
      <c r="AK150" s="27">
        <v>162.4</v>
      </c>
      <c r="AL150" s="27">
        <v>130.31</v>
      </c>
      <c r="AM150" s="27">
        <v>238.81</v>
      </c>
      <c r="AN150" s="27">
        <v>151.03</v>
      </c>
      <c r="AO150" s="27">
        <v>74.709999999999994</v>
      </c>
      <c r="AP150" s="27">
        <v>113.25</v>
      </c>
      <c r="AQ150" s="27">
        <v>43.64</v>
      </c>
      <c r="AR150" s="27">
        <v>141.18</v>
      </c>
      <c r="AS150" s="27">
        <v>136.35</v>
      </c>
      <c r="AT150" s="27">
        <v>163.93</v>
      </c>
      <c r="AU150" s="27">
        <v>211.55</v>
      </c>
      <c r="AV150" s="27">
        <v>63.85</v>
      </c>
      <c r="AW150" s="27">
        <v>96.56</v>
      </c>
      <c r="AX150" s="27">
        <v>385.55</v>
      </c>
      <c r="AY150" s="27">
        <v>1.25</v>
      </c>
      <c r="AZ150" s="27">
        <v>98.57</v>
      </c>
      <c r="BA150" s="27">
        <v>146.72999999999999</v>
      </c>
      <c r="BB150" s="27">
        <v>114.5</v>
      </c>
      <c r="BC150" s="27">
        <v>53.9</v>
      </c>
      <c r="BD150" s="27">
        <v>0.47</v>
      </c>
      <c r="BE150" s="27">
        <v>0.1</v>
      </c>
      <c r="BF150" s="27">
        <v>0.09</v>
      </c>
      <c r="BG150" s="27">
        <v>0.24</v>
      </c>
      <c r="BH150" s="27">
        <v>0.3</v>
      </c>
      <c r="BI150" s="27">
        <v>0.99</v>
      </c>
      <c r="BJ150" s="27">
        <v>0</v>
      </c>
      <c r="BK150" s="27">
        <v>3.13</v>
      </c>
      <c r="BL150" s="27">
        <v>0</v>
      </c>
      <c r="BM150" s="27">
        <v>0.95</v>
      </c>
      <c r="BN150" s="27">
        <v>0</v>
      </c>
      <c r="BO150" s="27">
        <v>0</v>
      </c>
      <c r="BP150" s="27">
        <v>0</v>
      </c>
      <c r="BQ150" s="27">
        <v>0.11</v>
      </c>
      <c r="BR150" s="27">
        <v>0.36</v>
      </c>
      <c r="BS150" s="27">
        <v>2.91</v>
      </c>
      <c r="BT150" s="27">
        <v>0</v>
      </c>
      <c r="BU150" s="27">
        <v>0</v>
      </c>
      <c r="BV150" s="27">
        <v>0.16</v>
      </c>
      <c r="BW150" s="27">
        <v>0.01</v>
      </c>
      <c r="BX150" s="27">
        <v>0</v>
      </c>
      <c r="BY150" s="27">
        <v>0</v>
      </c>
      <c r="BZ150" s="27">
        <v>0</v>
      </c>
      <c r="CA150" s="27">
        <v>0</v>
      </c>
      <c r="CB150" s="27">
        <v>70.849999999999994</v>
      </c>
      <c r="CD150" s="27">
        <v>74.13</v>
      </c>
      <c r="CF150" s="27">
        <v>0</v>
      </c>
      <c r="CG150" s="27">
        <v>0</v>
      </c>
      <c r="CH150" s="27">
        <v>0</v>
      </c>
      <c r="CI150" s="27">
        <v>0</v>
      </c>
      <c r="CJ150" s="27">
        <v>0</v>
      </c>
      <c r="CK150" s="27">
        <v>0</v>
      </c>
      <c r="CL150" s="27">
        <v>0</v>
      </c>
      <c r="CM150" s="27">
        <v>0</v>
      </c>
      <c r="CN150" s="27">
        <v>0</v>
      </c>
      <c r="CO150" s="27">
        <v>0</v>
      </c>
      <c r="CP150" s="27">
        <v>0</v>
      </c>
    </row>
    <row r="151" spans="1:94" s="27" customFormat="1">
      <c r="A151" s="27" t="str">
        <f>"6/10"</f>
        <v>6/10</v>
      </c>
      <c r="B151" s="28" t="s">
        <v>122</v>
      </c>
      <c r="C151" s="37" t="str">
        <f>"200"</f>
        <v>200</v>
      </c>
      <c r="D151" s="27">
        <v>1.02</v>
      </c>
      <c r="E151" s="27">
        <v>0</v>
      </c>
      <c r="F151" s="27">
        <v>0.06</v>
      </c>
      <c r="G151" s="27">
        <v>0.06</v>
      </c>
      <c r="H151" s="27">
        <v>23.18</v>
      </c>
      <c r="I151" s="27">
        <v>87.598919999999993</v>
      </c>
      <c r="J151" s="27">
        <v>0.02</v>
      </c>
      <c r="K151" s="27">
        <v>0</v>
      </c>
      <c r="L151" s="27">
        <v>0</v>
      </c>
      <c r="M151" s="27">
        <v>0</v>
      </c>
      <c r="N151" s="27">
        <v>19.190000000000001</v>
      </c>
      <c r="O151" s="27">
        <v>0.56999999999999995</v>
      </c>
      <c r="P151" s="27">
        <v>3.42</v>
      </c>
      <c r="Q151" s="27">
        <v>0</v>
      </c>
      <c r="R151" s="27">
        <v>0</v>
      </c>
      <c r="S151" s="27">
        <v>0.3</v>
      </c>
      <c r="T151" s="27">
        <v>0.81</v>
      </c>
      <c r="U151" s="27">
        <v>3.47</v>
      </c>
      <c r="V151" s="27">
        <v>340.26</v>
      </c>
      <c r="W151" s="27">
        <v>31.33</v>
      </c>
      <c r="X151" s="27">
        <v>19.95</v>
      </c>
      <c r="Y151" s="27">
        <v>27.16</v>
      </c>
      <c r="Z151" s="27">
        <v>0.65</v>
      </c>
      <c r="AA151" s="27">
        <v>0</v>
      </c>
      <c r="AB151" s="27">
        <v>630</v>
      </c>
      <c r="AC151" s="27">
        <v>116.6</v>
      </c>
      <c r="AD151" s="27">
        <v>1.1000000000000001</v>
      </c>
      <c r="AE151" s="27">
        <v>0.02</v>
      </c>
      <c r="AF151" s="27">
        <v>0.04</v>
      </c>
      <c r="AG151" s="27">
        <v>0.51</v>
      </c>
      <c r="AH151" s="27">
        <v>0.78</v>
      </c>
      <c r="AI151" s="27">
        <v>0.32</v>
      </c>
      <c r="AJ151" s="27">
        <v>0</v>
      </c>
      <c r="AK151" s="27">
        <v>0</v>
      </c>
      <c r="AL151" s="27">
        <v>0</v>
      </c>
      <c r="AM151" s="27">
        <v>0.01</v>
      </c>
      <c r="AN151" s="27">
        <v>0.02</v>
      </c>
      <c r="AO151" s="27">
        <v>0</v>
      </c>
      <c r="AP151" s="27">
        <v>0.01</v>
      </c>
      <c r="AQ151" s="27">
        <v>0</v>
      </c>
      <c r="AR151" s="27">
        <v>0.01</v>
      </c>
      <c r="AS151" s="27">
        <v>0.01</v>
      </c>
      <c r="AT151" s="27">
        <v>0.01</v>
      </c>
      <c r="AU151" s="27">
        <v>0.06</v>
      </c>
      <c r="AV151" s="27">
        <v>0</v>
      </c>
      <c r="AW151" s="27">
        <v>0.01</v>
      </c>
      <c r="AX151" s="27">
        <v>0.03</v>
      </c>
      <c r="AY151" s="27">
        <v>0</v>
      </c>
      <c r="AZ151" s="27">
        <v>0.02</v>
      </c>
      <c r="BA151" s="27">
        <v>0.01</v>
      </c>
      <c r="BB151" s="27">
        <v>0.01</v>
      </c>
      <c r="BC151" s="27">
        <v>0</v>
      </c>
      <c r="BD151" s="27">
        <v>0</v>
      </c>
      <c r="BE151" s="27">
        <v>0</v>
      </c>
      <c r="BF151" s="27">
        <v>0</v>
      </c>
      <c r="BG151" s="27">
        <v>0</v>
      </c>
      <c r="BH151" s="27">
        <v>0</v>
      </c>
      <c r="BI151" s="27">
        <v>0</v>
      </c>
      <c r="BJ151" s="27">
        <v>0</v>
      </c>
      <c r="BK151" s="27">
        <v>0</v>
      </c>
      <c r="BL151" s="27">
        <v>0</v>
      </c>
      <c r="BM151" s="27">
        <v>0</v>
      </c>
      <c r="BN151" s="27">
        <v>0</v>
      </c>
      <c r="BO151" s="27">
        <v>0</v>
      </c>
      <c r="BP151" s="27">
        <v>0</v>
      </c>
      <c r="BQ151" s="27">
        <v>0</v>
      </c>
      <c r="BR151" s="27">
        <v>0</v>
      </c>
      <c r="BS151" s="27">
        <v>0.01</v>
      </c>
      <c r="BT151" s="27">
        <v>0</v>
      </c>
      <c r="BU151" s="27">
        <v>0</v>
      </c>
      <c r="BV151" s="27">
        <v>0.01</v>
      </c>
      <c r="BW151" s="27">
        <v>0</v>
      </c>
      <c r="BX151" s="27">
        <v>0</v>
      </c>
      <c r="BY151" s="27">
        <v>0</v>
      </c>
      <c r="BZ151" s="27">
        <v>0</v>
      </c>
      <c r="CA151" s="27">
        <v>0</v>
      </c>
      <c r="CB151" s="27">
        <v>214.01</v>
      </c>
      <c r="CD151" s="27">
        <v>105</v>
      </c>
      <c r="CF151" s="27">
        <v>0</v>
      </c>
      <c r="CG151" s="27">
        <v>0</v>
      </c>
      <c r="CH151" s="27">
        <v>0</v>
      </c>
      <c r="CI151" s="27">
        <v>0</v>
      </c>
      <c r="CJ151" s="27">
        <v>0</v>
      </c>
      <c r="CK151" s="27">
        <v>0</v>
      </c>
      <c r="CL151" s="27">
        <v>0</v>
      </c>
      <c r="CM151" s="27">
        <v>0</v>
      </c>
      <c r="CN151" s="27">
        <v>0</v>
      </c>
      <c r="CO151" s="27">
        <v>10</v>
      </c>
      <c r="CP151" s="27">
        <v>0</v>
      </c>
    </row>
    <row r="152" spans="1:94" s="27" customFormat="1">
      <c r="A152" s="27" t="str">
        <f>"-"</f>
        <v>-</v>
      </c>
      <c r="B152" s="28" t="s">
        <v>94</v>
      </c>
      <c r="C152" s="37" t="str">
        <f>"31"</f>
        <v>31</v>
      </c>
      <c r="D152" s="27">
        <v>2.0499999999999998</v>
      </c>
      <c r="E152" s="27">
        <v>0</v>
      </c>
      <c r="F152" s="27">
        <v>0.2</v>
      </c>
      <c r="G152" s="27">
        <v>0.2</v>
      </c>
      <c r="H152" s="27">
        <v>14.54</v>
      </c>
      <c r="I152" s="27">
        <v>69.409309999999991</v>
      </c>
      <c r="J152" s="27">
        <v>0</v>
      </c>
      <c r="K152" s="27">
        <v>0</v>
      </c>
      <c r="L152" s="27">
        <v>0</v>
      </c>
      <c r="M152" s="27">
        <v>0</v>
      </c>
      <c r="N152" s="27">
        <v>0.34</v>
      </c>
      <c r="O152" s="27">
        <v>14.14</v>
      </c>
      <c r="P152" s="27">
        <v>0.06</v>
      </c>
      <c r="Q152" s="27">
        <v>0</v>
      </c>
      <c r="R152" s="27">
        <v>0</v>
      </c>
      <c r="S152" s="27">
        <v>0</v>
      </c>
      <c r="T152" s="27">
        <v>0.56000000000000005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157.77000000000001</v>
      </c>
      <c r="AN152" s="27">
        <v>52.32</v>
      </c>
      <c r="AO152" s="27">
        <v>31.02</v>
      </c>
      <c r="AP152" s="27">
        <v>62.03</v>
      </c>
      <c r="AQ152" s="27">
        <v>23.46</v>
      </c>
      <c r="AR152" s="27">
        <v>112.2</v>
      </c>
      <c r="AS152" s="27">
        <v>69.58</v>
      </c>
      <c r="AT152" s="27">
        <v>97.09</v>
      </c>
      <c r="AU152" s="27">
        <v>80.099999999999994</v>
      </c>
      <c r="AV152" s="27">
        <v>42.07</v>
      </c>
      <c r="AW152" s="27">
        <v>74.44</v>
      </c>
      <c r="AX152" s="27">
        <v>622.47</v>
      </c>
      <c r="AY152" s="27">
        <v>0</v>
      </c>
      <c r="AZ152" s="27">
        <v>202.81</v>
      </c>
      <c r="BA152" s="27">
        <v>88.19</v>
      </c>
      <c r="BB152" s="27">
        <v>58.52</v>
      </c>
      <c r="BC152" s="27">
        <v>46.39</v>
      </c>
      <c r="BD152" s="27">
        <v>0</v>
      </c>
      <c r="BE152" s="27">
        <v>0</v>
      </c>
      <c r="BF152" s="27">
        <v>0</v>
      </c>
      <c r="BG152" s="27">
        <v>0</v>
      </c>
      <c r="BH152" s="27">
        <v>0</v>
      </c>
      <c r="BI152" s="27">
        <v>0</v>
      </c>
      <c r="BJ152" s="27">
        <v>0</v>
      </c>
      <c r="BK152" s="27">
        <v>0.02</v>
      </c>
      <c r="BL152" s="27">
        <v>0</v>
      </c>
      <c r="BM152" s="27">
        <v>0</v>
      </c>
      <c r="BN152" s="27">
        <v>0</v>
      </c>
      <c r="BO152" s="27">
        <v>0</v>
      </c>
      <c r="BP152" s="27">
        <v>0</v>
      </c>
      <c r="BQ152" s="27">
        <v>0</v>
      </c>
      <c r="BR152" s="27">
        <v>0</v>
      </c>
      <c r="BS152" s="27">
        <v>0.02</v>
      </c>
      <c r="BT152" s="27">
        <v>0</v>
      </c>
      <c r="BU152" s="27">
        <v>0</v>
      </c>
      <c r="BV152" s="27">
        <v>0.09</v>
      </c>
      <c r="BW152" s="27">
        <v>0</v>
      </c>
      <c r="BX152" s="27">
        <v>0</v>
      </c>
      <c r="BY152" s="27">
        <v>0</v>
      </c>
      <c r="BZ152" s="27">
        <v>0</v>
      </c>
      <c r="CA152" s="27">
        <v>0</v>
      </c>
      <c r="CB152" s="27">
        <v>12.12</v>
      </c>
      <c r="CD152" s="27">
        <v>0</v>
      </c>
      <c r="CF152" s="27">
        <v>0</v>
      </c>
      <c r="CG152" s="27">
        <v>0</v>
      </c>
      <c r="CH152" s="27">
        <v>0</v>
      </c>
      <c r="CI152" s="27">
        <v>0</v>
      </c>
      <c r="CJ152" s="27">
        <v>0</v>
      </c>
      <c r="CK152" s="27">
        <v>0</v>
      </c>
      <c r="CL152" s="27">
        <v>0</v>
      </c>
      <c r="CM152" s="27">
        <v>0</v>
      </c>
      <c r="CN152" s="27">
        <v>0</v>
      </c>
      <c r="CO152" s="27">
        <v>0</v>
      </c>
      <c r="CP152" s="27">
        <v>0</v>
      </c>
    </row>
    <row r="153" spans="1:94" s="25" customFormat="1" ht="47.25">
      <c r="A153" s="25" t="str">
        <f>"17/1"</f>
        <v>17/1</v>
      </c>
      <c r="B153" s="26" t="s">
        <v>147</v>
      </c>
      <c r="C153" s="38" t="str">
        <f>"100"</f>
        <v>100</v>
      </c>
      <c r="D153" s="25">
        <v>1.02</v>
      </c>
      <c r="E153" s="25">
        <v>0</v>
      </c>
      <c r="F153" s="25">
        <v>6.01</v>
      </c>
      <c r="G153" s="25">
        <v>6.01</v>
      </c>
      <c r="H153" s="25">
        <v>11.7</v>
      </c>
      <c r="I153" s="25">
        <v>100.11562399999998</v>
      </c>
      <c r="J153" s="25">
        <v>0.77</v>
      </c>
      <c r="K153" s="25">
        <v>3.9</v>
      </c>
      <c r="L153" s="25">
        <v>0</v>
      </c>
      <c r="M153" s="25">
        <v>0</v>
      </c>
      <c r="N153" s="25">
        <v>9.36</v>
      </c>
      <c r="O153" s="25">
        <v>0.28000000000000003</v>
      </c>
      <c r="P153" s="25">
        <v>2.06</v>
      </c>
      <c r="Q153" s="25">
        <v>0</v>
      </c>
      <c r="R153" s="25">
        <v>0</v>
      </c>
      <c r="S153" s="25">
        <v>0.35</v>
      </c>
      <c r="T153" s="25">
        <v>0.82</v>
      </c>
      <c r="U153" s="25">
        <v>19.8</v>
      </c>
      <c r="V153" s="25">
        <v>193.4</v>
      </c>
      <c r="W153" s="25">
        <v>22.6</v>
      </c>
      <c r="X153" s="25">
        <v>29.43</v>
      </c>
      <c r="Y153" s="25">
        <v>42.38</v>
      </c>
      <c r="Z153" s="25">
        <v>0.89</v>
      </c>
      <c r="AA153" s="25">
        <v>0</v>
      </c>
      <c r="AB153" s="25">
        <v>8825</v>
      </c>
      <c r="AC153" s="25">
        <v>1500.85</v>
      </c>
      <c r="AD153" s="25">
        <v>2.97</v>
      </c>
      <c r="AE153" s="25">
        <v>0.05</v>
      </c>
      <c r="AF153" s="25">
        <v>0.05</v>
      </c>
      <c r="AG153" s="25">
        <v>0.78</v>
      </c>
      <c r="AH153" s="25">
        <v>0.89</v>
      </c>
      <c r="AI153" s="25">
        <v>5.34</v>
      </c>
      <c r="AJ153" s="25">
        <v>0</v>
      </c>
      <c r="AK153" s="25">
        <v>0</v>
      </c>
      <c r="AL153" s="25">
        <v>0</v>
      </c>
      <c r="AM153" s="25">
        <v>35.51</v>
      </c>
      <c r="AN153" s="25">
        <v>30.93</v>
      </c>
      <c r="AO153" s="25">
        <v>7.11</v>
      </c>
      <c r="AP153" s="25">
        <v>25.35</v>
      </c>
      <c r="AQ153" s="25">
        <v>6.38</v>
      </c>
      <c r="AR153" s="25">
        <v>24.28</v>
      </c>
      <c r="AS153" s="25">
        <v>38.11</v>
      </c>
      <c r="AT153" s="25">
        <v>31.8</v>
      </c>
      <c r="AU153" s="25">
        <v>112.22</v>
      </c>
      <c r="AV153" s="25">
        <v>11.46</v>
      </c>
      <c r="AW153" s="25">
        <v>23.65</v>
      </c>
      <c r="AX153" s="25">
        <v>179.72</v>
      </c>
      <c r="AY153" s="25">
        <v>0</v>
      </c>
      <c r="AZ153" s="25">
        <v>24.22</v>
      </c>
      <c r="BA153" s="25">
        <v>26.92</v>
      </c>
      <c r="BB153" s="25">
        <v>14.23</v>
      </c>
      <c r="BC153" s="25">
        <v>9.65</v>
      </c>
      <c r="BD153" s="25">
        <v>0</v>
      </c>
      <c r="BE153" s="25">
        <v>0</v>
      </c>
      <c r="BF153" s="25">
        <v>0</v>
      </c>
      <c r="BG153" s="25">
        <v>0</v>
      </c>
      <c r="BH153" s="25">
        <v>0</v>
      </c>
      <c r="BI153" s="25">
        <v>0</v>
      </c>
      <c r="BJ153" s="25">
        <v>0</v>
      </c>
      <c r="BK153" s="25">
        <v>0.36</v>
      </c>
      <c r="BL153" s="25">
        <v>0</v>
      </c>
      <c r="BM153" s="25">
        <v>0.24</v>
      </c>
      <c r="BN153" s="25">
        <v>0.02</v>
      </c>
      <c r="BO153" s="25">
        <v>0.04</v>
      </c>
      <c r="BP153" s="25">
        <v>0</v>
      </c>
      <c r="BQ153" s="25">
        <v>0</v>
      </c>
      <c r="BR153" s="25">
        <v>0</v>
      </c>
      <c r="BS153" s="25">
        <v>1.39</v>
      </c>
      <c r="BT153" s="25">
        <v>0</v>
      </c>
      <c r="BU153" s="25">
        <v>0</v>
      </c>
      <c r="BV153" s="25">
        <v>3.47</v>
      </c>
      <c r="BW153" s="25">
        <v>0</v>
      </c>
      <c r="BX153" s="25">
        <v>0</v>
      </c>
      <c r="BY153" s="25">
        <v>0</v>
      </c>
      <c r="BZ153" s="25">
        <v>0</v>
      </c>
      <c r="CA153" s="25">
        <v>0</v>
      </c>
      <c r="CB153" s="25">
        <v>80.680000000000007</v>
      </c>
      <c r="CD153" s="25">
        <v>1470.83</v>
      </c>
      <c r="CF153" s="25">
        <v>0</v>
      </c>
      <c r="CG153" s="25">
        <v>0</v>
      </c>
      <c r="CH153" s="25">
        <v>0</v>
      </c>
      <c r="CI153" s="25">
        <v>0</v>
      </c>
      <c r="CJ153" s="25">
        <v>0</v>
      </c>
      <c r="CK153" s="25">
        <v>0</v>
      </c>
      <c r="CL153" s="25">
        <v>0</v>
      </c>
      <c r="CM153" s="25">
        <v>0</v>
      </c>
      <c r="CN153" s="25">
        <v>0</v>
      </c>
      <c r="CO153" s="25">
        <v>3</v>
      </c>
      <c r="CP153" s="25">
        <v>0</v>
      </c>
    </row>
    <row r="154" spans="1:94" s="29" customFormat="1">
      <c r="B154" s="30" t="s">
        <v>96</v>
      </c>
      <c r="C154" s="39">
        <v>611</v>
      </c>
      <c r="D154" s="29">
        <v>22.75</v>
      </c>
      <c r="E154" s="29">
        <v>2.21</v>
      </c>
      <c r="F154" s="29">
        <f>SUM(F149:F153)</f>
        <v>27.159999999999997</v>
      </c>
      <c r="G154" s="29">
        <f>SUM(G149:G153)</f>
        <v>7.55</v>
      </c>
      <c r="H154" s="29">
        <f>SUM(H149:H153)</f>
        <v>90.73</v>
      </c>
      <c r="I154" s="29">
        <f>SUM(I149:I153)</f>
        <v>713.99500638095276</v>
      </c>
      <c r="J154" s="29">
        <v>11.71</v>
      </c>
      <c r="K154" s="29">
        <v>4.3600000000000003</v>
      </c>
      <c r="L154" s="29">
        <v>0</v>
      </c>
      <c r="M154" s="29">
        <v>0</v>
      </c>
      <c r="N154" s="29">
        <v>32.86</v>
      </c>
      <c r="O154" s="29">
        <v>49.5</v>
      </c>
      <c r="P154" s="29">
        <v>8.3699999999999992</v>
      </c>
      <c r="Q154" s="29">
        <v>0</v>
      </c>
      <c r="R154" s="29">
        <v>0</v>
      </c>
      <c r="S154" s="29">
        <v>1.03</v>
      </c>
      <c r="T154" s="29">
        <v>5.53</v>
      </c>
      <c r="U154" s="29">
        <v>137.86000000000001</v>
      </c>
      <c r="V154" s="29">
        <v>1354.46</v>
      </c>
      <c r="W154" s="29">
        <v>114.79</v>
      </c>
      <c r="X154" s="29">
        <v>97.4</v>
      </c>
      <c r="Y154" s="29">
        <v>229.11</v>
      </c>
      <c r="Z154" s="29">
        <v>3.36</v>
      </c>
      <c r="AA154" s="29">
        <v>88.5</v>
      </c>
      <c r="AB154" s="29">
        <v>9544.69</v>
      </c>
      <c r="AC154" s="29">
        <v>1767.65</v>
      </c>
      <c r="AD154" s="29">
        <v>4.58</v>
      </c>
      <c r="AE154" s="29">
        <v>0.23</v>
      </c>
      <c r="AF154" s="29">
        <v>0.28000000000000003</v>
      </c>
      <c r="AG154" s="29">
        <v>3.18</v>
      </c>
      <c r="AH154" s="29">
        <v>5.9</v>
      </c>
      <c r="AI154" s="29">
        <v>12.63</v>
      </c>
      <c r="AJ154" s="29">
        <v>0</v>
      </c>
      <c r="AK154" s="29">
        <v>199.04</v>
      </c>
      <c r="AL154" s="29">
        <v>166.47</v>
      </c>
      <c r="AM154" s="29">
        <v>571.29999999999995</v>
      </c>
      <c r="AN154" s="29">
        <v>376.02</v>
      </c>
      <c r="AO154" s="29">
        <v>144.77000000000001</v>
      </c>
      <c r="AP154" s="29">
        <v>292</v>
      </c>
      <c r="AQ154" s="29">
        <v>115.3</v>
      </c>
      <c r="AR154" s="29">
        <v>373.77</v>
      </c>
      <c r="AS154" s="29">
        <v>334.86</v>
      </c>
      <c r="AT154" s="29">
        <v>540.19000000000005</v>
      </c>
      <c r="AU154" s="29">
        <v>514.1</v>
      </c>
      <c r="AV154" s="29">
        <v>140.41999999999999</v>
      </c>
      <c r="AW154" s="29">
        <v>258.77</v>
      </c>
      <c r="AX154" s="29">
        <v>1532.42</v>
      </c>
      <c r="AY154" s="29">
        <v>1.25</v>
      </c>
      <c r="AZ154" s="29">
        <v>373.84</v>
      </c>
      <c r="BA154" s="29">
        <v>305.72000000000003</v>
      </c>
      <c r="BB154" s="29">
        <v>274.56</v>
      </c>
      <c r="BC154" s="29">
        <v>135.93</v>
      </c>
      <c r="BD154" s="29">
        <v>0.59</v>
      </c>
      <c r="BE154" s="29">
        <v>0.16</v>
      </c>
      <c r="BF154" s="29">
        <v>0.12</v>
      </c>
      <c r="BG154" s="29">
        <v>0.3</v>
      </c>
      <c r="BH154" s="29">
        <v>0.38</v>
      </c>
      <c r="BI154" s="29">
        <v>1.33</v>
      </c>
      <c r="BJ154" s="29">
        <v>0</v>
      </c>
      <c r="BK154" s="29">
        <v>4.57</v>
      </c>
      <c r="BL154" s="29">
        <v>0</v>
      </c>
      <c r="BM154" s="29">
        <v>1.51</v>
      </c>
      <c r="BN154" s="29">
        <v>0.02</v>
      </c>
      <c r="BO154" s="29">
        <v>0.04</v>
      </c>
      <c r="BP154" s="29">
        <v>0</v>
      </c>
      <c r="BQ154" s="29">
        <v>0.17</v>
      </c>
      <c r="BR154" s="29">
        <v>0.47</v>
      </c>
      <c r="BS154" s="29">
        <v>5.36</v>
      </c>
      <c r="BT154" s="29">
        <v>0</v>
      </c>
      <c r="BU154" s="29">
        <v>0</v>
      </c>
      <c r="BV154" s="29">
        <v>3.89</v>
      </c>
      <c r="BW154" s="29">
        <v>0.02</v>
      </c>
      <c r="BX154" s="29">
        <v>0</v>
      </c>
      <c r="BY154" s="29">
        <v>0</v>
      </c>
      <c r="BZ154" s="29">
        <v>0</v>
      </c>
      <c r="CA154" s="29">
        <v>0</v>
      </c>
      <c r="CB154" s="29">
        <v>526.01</v>
      </c>
      <c r="CC154" s="29">
        <f>$I$154/$I$155*100</f>
        <v>100</v>
      </c>
      <c r="CD154" s="29">
        <v>1679.28</v>
      </c>
      <c r="CF154" s="29">
        <v>0</v>
      </c>
      <c r="CG154" s="29">
        <v>0</v>
      </c>
      <c r="CH154" s="29">
        <v>0</v>
      </c>
      <c r="CI154" s="29">
        <v>0</v>
      </c>
      <c r="CJ154" s="29">
        <v>0</v>
      </c>
      <c r="CK154" s="29">
        <v>0</v>
      </c>
      <c r="CL154" s="29">
        <v>0</v>
      </c>
      <c r="CM154" s="29">
        <v>0</v>
      </c>
      <c r="CN154" s="29">
        <v>0</v>
      </c>
      <c r="CO154" s="29">
        <v>13</v>
      </c>
      <c r="CP154" s="29">
        <v>0.27</v>
      </c>
    </row>
    <row r="155" spans="1:94" s="29" customFormat="1">
      <c r="B155" s="30" t="s">
        <v>97</v>
      </c>
      <c r="C155" s="39"/>
      <c r="D155" s="29">
        <v>22.75</v>
      </c>
      <c r="E155" s="29">
        <v>2.21</v>
      </c>
      <c r="F155" s="29">
        <f>F154</f>
        <v>27.159999999999997</v>
      </c>
      <c r="G155" s="29">
        <f t="shared" ref="G155:I155" si="3">G154</f>
        <v>7.55</v>
      </c>
      <c r="H155" s="29">
        <f t="shared" si="3"/>
        <v>90.73</v>
      </c>
      <c r="I155" s="29">
        <f t="shared" si="3"/>
        <v>713.99500638095276</v>
      </c>
      <c r="J155" s="29">
        <v>11.71</v>
      </c>
      <c r="K155" s="29">
        <v>4.3600000000000003</v>
      </c>
      <c r="L155" s="29">
        <v>0</v>
      </c>
      <c r="M155" s="29">
        <v>0</v>
      </c>
      <c r="N155" s="29">
        <v>32.86</v>
      </c>
      <c r="O155" s="29">
        <v>49.5</v>
      </c>
      <c r="P155" s="29">
        <v>8.3699999999999992</v>
      </c>
      <c r="Q155" s="29">
        <v>0</v>
      </c>
      <c r="R155" s="29">
        <v>0</v>
      </c>
      <c r="S155" s="29">
        <v>1.03</v>
      </c>
      <c r="T155" s="29">
        <v>5.53</v>
      </c>
      <c r="U155" s="29">
        <v>137.86000000000001</v>
      </c>
      <c r="V155" s="29">
        <v>1354.46</v>
      </c>
      <c r="W155" s="29">
        <v>114.79</v>
      </c>
      <c r="X155" s="29">
        <v>97.4</v>
      </c>
      <c r="Y155" s="29">
        <v>229.11</v>
      </c>
      <c r="Z155" s="29">
        <v>3.36</v>
      </c>
      <c r="AA155" s="29">
        <v>88.5</v>
      </c>
      <c r="AB155" s="29">
        <v>9544.69</v>
      </c>
      <c r="AC155" s="29">
        <v>1767.65</v>
      </c>
      <c r="AD155" s="29">
        <v>4.58</v>
      </c>
      <c r="AE155" s="29">
        <v>0.23</v>
      </c>
      <c r="AF155" s="29">
        <v>0.28000000000000003</v>
      </c>
      <c r="AG155" s="29">
        <v>3.18</v>
      </c>
      <c r="AH155" s="29">
        <v>5.9</v>
      </c>
      <c r="AI155" s="29">
        <v>12.63</v>
      </c>
      <c r="AJ155" s="29">
        <v>0</v>
      </c>
      <c r="AK155" s="29">
        <v>199.04</v>
      </c>
      <c r="AL155" s="29">
        <v>166.47</v>
      </c>
      <c r="AM155" s="29">
        <v>571.29999999999995</v>
      </c>
      <c r="AN155" s="29">
        <v>376.02</v>
      </c>
      <c r="AO155" s="29">
        <v>144.77000000000001</v>
      </c>
      <c r="AP155" s="29">
        <v>292</v>
      </c>
      <c r="AQ155" s="29">
        <v>115.3</v>
      </c>
      <c r="AR155" s="29">
        <v>373.77</v>
      </c>
      <c r="AS155" s="29">
        <v>334.86</v>
      </c>
      <c r="AT155" s="29">
        <v>540.19000000000005</v>
      </c>
      <c r="AU155" s="29">
        <v>514.1</v>
      </c>
      <c r="AV155" s="29">
        <v>140.41999999999999</v>
      </c>
      <c r="AW155" s="29">
        <v>258.77</v>
      </c>
      <c r="AX155" s="29">
        <v>1532.42</v>
      </c>
      <c r="AY155" s="29">
        <v>1.25</v>
      </c>
      <c r="AZ155" s="29">
        <v>373.84</v>
      </c>
      <c r="BA155" s="29">
        <v>305.72000000000003</v>
      </c>
      <c r="BB155" s="29">
        <v>274.56</v>
      </c>
      <c r="BC155" s="29">
        <v>135.93</v>
      </c>
      <c r="BD155" s="29">
        <v>0.59</v>
      </c>
      <c r="BE155" s="29">
        <v>0.16</v>
      </c>
      <c r="BF155" s="29">
        <v>0.12</v>
      </c>
      <c r="BG155" s="29">
        <v>0.3</v>
      </c>
      <c r="BH155" s="29">
        <v>0.38</v>
      </c>
      <c r="BI155" s="29">
        <v>1.33</v>
      </c>
      <c r="BJ155" s="29">
        <v>0</v>
      </c>
      <c r="BK155" s="29">
        <v>4.57</v>
      </c>
      <c r="BL155" s="29">
        <v>0</v>
      </c>
      <c r="BM155" s="29">
        <v>1.51</v>
      </c>
      <c r="BN155" s="29">
        <v>0.02</v>
      </c>
      <c r="BO155" s="29">
        <v>0.04</v>
      </c>
      <c r="BP155" s="29">
        <v>0</v>
      </c>
      <c r="BQ155" s="29">
        <v>0.17</v>
      </c>
      <c r="BR155" s="29">
        <v>0.47</v>
      </c>
      <c r="BS155" s="29">
        <v>5.36</v>
      </c>
      <c r="BT155" s="29">
        <v>0</v>
      </c>
      <c r="BU155" s="29">
        <v>0</v>
      </c>
      <c r="BV155" s="29">
        <v>3.89</v>
      </c>
      <c r="BW155" s="29">
        <v>0.02</v>
      </c>
      <c r="BX155" s="29">
        <v>0</v>
      </c>
      <c r="BY155" s="29">
        <v>0</v>
      </c>
      <c r="BZ155" s="29">
        <v>0</v>
      </c>
      <c r="CA155" s="29">
        <v>0</v>
      </c>
      <c r="CB155" s="29">
        <v>526.01</v>
      </c>
      <c r="CD155" s="29">
        <v>1679.28</v>
      </c>
      <c r="CF155" s="29">
        <v>0</v>
      </c>
      <c r="CG155" s="29">
        <v>0</v>
      </c>
      <c r="CH155" s="29">
        <v>0</v>
      </c>
      <c r="CI155" s="29">
        <v>0</v>
      </c>
      <c r="CJ155" s="29">
        <v>0</v>
      </c>
      <c r="CK155" s="29">
        <v>0</v>
      </c>
      <c r="CL155" s="29">
        <v>0</v>
      </c>
      <c r="CM155" s="29">
        <v>0</v>
      </c>
      <c r="CN155" s="29">
        <v>0</v>
      </c>
      <c r="CO155" s="29">
        <v>13</v>
      </c>
      <c r="CP155" s="29">
        <v>0.27</v>
      </c>
    </row>
    <row r="156" spans="1:94">
      <c r="B156" s="24" t="s">
        <v>148</v>
      </c>
    </row>
    <row r="157" spans="1:94">
      <c r="B157" s="24" t="s">
        <v>89</v>
      </c>
    </row>
    <row r="158" spans="1:94" s="27" customFormat="1">
      <c r="A158" s="27" t="str">
        <f>"3/4"</f>
        <v>3/4</v>
      </c>
      <c r="B158" s="28" t="s">
        <v>104</v>
      </c>
      <c r="C158" s="37" t="str">
        <f>"180"</f>
        <v>180</v>
      </c>
      <c r="D158" s="27">
        <v>5.48</v>
      </c>
      <c r="E158" s="27">
        <v>0.04</v>
      </c>
      <c r="F158" s="27">
        <v>4.62</v>
      </c>
      <c r="G158" s="27">
        <v>1.43</v>
      </c>
      <c r="H158" s="27">
        <v>28.61</v>
      </c>
      <c r="I158" s="27">
        <v>170.67961259999998</v>
      </c>
      <c r="J158" s="27">
        <v>2.38</v>
      </c>
      <c r="K158" s="27">
        <v>0.1</v>
      </c>
      <c r="L158" s="27">
        <v>0</v>
      </c>
      <c r="M158" s="27">
        <v>0</v>
      </c>
      <c r="N158" s="27">
        <v>0.66</v>
      </c>
      <c r="O158" s="27">
        <v>23.21</v>
      </c>
      <c r="P158" s="27">
        <v>4.7300000000000004</v>
      </c>
      <c r="Q158" s="27">
        <v>0</v>
      </c>
      <c r="R158" s="27">
        <v>0</v>
      </c>
      <c r="S158" s="27">
        <v>0</v>
      </c>
      <c r="T158" s="27">
        <v>1.26</v>
      </c>
      <c r="U158" s="27">
        <v>174.43</v>
      </c>
      <c r="V158" s="27">
        <v>167.28</v>
      </c>
      <c r="W158" s="27">
        <v>11.21</v>
      </c>
      <c r="X158" s="27">
        <v>83.88</v>
      </c>
      <c r="Y158" s="27">
        <v>123.79</v>
      </c>
      <c r="Z158" s="27">
        <v>2.89</v>
      </c>
      <c r="AA158" s="27">
        <v>18</v>
      </c>
      <c r="AB158" s="27">
        <v>16.12</v>
      </c>
      <c r="AC158" s="27">
        <v>21.13</v>
      </c>
      <c r="AD158" s="27">
        <v>0.4</v>
      </c>
      <c r="AE158" s="27">
        <v>0.16</v>
      </c>
      <c r="AF158" s="27">
        <v>0.08</v>
      </c>
      <c r="AG158" s="27">
        <v>1.58</v>
      </c>
      <c r="AH158" s="27">
        <v>3.18</v>
      </c>
      <c r="AI158" s="27">
        <v>0</v>
      </c>
      <c r="AJ158" s="27">
        <v>0</v>
      </c>
      <c r="AK158" s="27">
        <v>1.85</v>
      </c>
      <c r="AL158" s="27">
        <v>1.81</v>
      </c>
      <c r="AM158" s="27">
        <v>325.33</v>
      </c>
      <c r="AN158" s="27">
        <v>231.04</v>
      </c>
      <c r="AO158" s="27">
        <v>139.05000000000001</v>
      </c>
      <c r="AP158" s="27">
        <v>174.94</v>
      </c>
      <c r="AQ158" s="27">
        <v>79.69</v>
      </c>
      <c r="AR158" s="27">
        <v>257.7</v>
      </c>
      <c r="AS158" s="27">
        <v>252.25</v>
      </c>
      <c r="AT158" s="27">
        <v>485.19</v>
      </c>
      <c r="AU158" s="27">
        <v>478.78</v>
      </c>
      <c r="AV158" s="27">
        <v>131.19999999999999</v>
      </c>
      <c r="AW158" s="27">
        <v>312.23</v>
      </c>
      <c r="AX158" s="27">
        <v>982.99</v>
      </c>
      <c r="AY158" s="27">
        <v>0</v>
      </c>
      <c r="AZ158" s="27">
        <v>218.21</v>
      </c>
      <c r="BA158" s="27">
        <v>264.27999999999997</v>
      </c>
      <c r="BB158" s="27">
        <v>187.69</v>
      </c>
      <c r="BC158" s="27">
        <v>143.06</v>
      </c>
      <c r="BD158" s="27">
        <v>0.12</v>
      </c>
      <c r="BE158" s="27">
        <v>0.05</v>
      </c>
      <c r="BF158" s="27">
        <v>0.03</v>
      </c>
      <c r="BG158" s="27">
        <v>7.0000000000000007E-2</v>
      </c>
      <c r="BH158" s="27">
        <v>0.08</v>
      </c>
      <c r="BI158" s="27">
        <v>0.35</v>
      </c>
      <c r="BJ158" s="27">
        <v>0</v>
      </c>
      <c r="BK158" s="27">
        <v>1.2</v>
      </c>
      <c r="BL158" s="27">
        <v>0</v>
      </c>
      <c r="BM158" s="27">
        <v>0.32</v>
      </c>
      <c r="BN158" s="27">
        <v>0</v>
      </c>
      <c r="BO158" s="27">
        <v>0</v>
      </c>
      <c r="BP158" s="27">
        <v>0</v>
      </c>
      <c r="BQ158" s="27">
        <v>7.0000000000000007E-2</v>
      </c>
      <c r="BR158" s="27">
        <v>0.11</v>
      </c>
      <c r="BS158" s="27">
        <v>1.26</v>
      </c>
      <c r="BT158" s="27">
        <v>0.01</v>
      </c>
      <c r="BU158" s="27">
        <v>0</v>
      </c>
      <c r="BV158" s="27">
        <v>0.49</v>
      </c>
      <c r="BW158" s="27">
        <v>0.05</v>
      </c>
      <c r="BX158" s="27">
        <v>0</v>
      </c>
      <c r="BY158" s="27">
        <v>0</v>
      </c>
      <c r="BZ158" s="27">
        <v>0</v>
      </c>
      <c r="CA158" s="27">
        <v>0</v>
      </c>
      <c r="CB158" s="27">
        <v>151.30000000000001</v>
      </c>
      <c r="CD158" s="27">
        <v>20.69</v>
      </c>
      <c r="CF158" s="27">
        <v>0</v>
      </c>
      <c r="CG158" s="27">
        <v>0</v>
      </c>
      <c r="CH158" s="27">
        <v>0</v>
      </c>
      <c r="CI158" s="27">
        <v>0</v>
      </c>
      <c r="CJ158" s="27">
        <v>0</v>
      </c>
      <c r="CK158" s="27">
        <v>0</v>
      </c>
      <c r="CL158" s="27">
        <v>0</v>
      </c>
      <c r="CM158" s="27">
        <v>0</v>
      </c>
      <c r="CN158" s="27">
        <v>0</v>
      </c>
      <c r="CO158" s="27">
        <v>0</v>
      </c>
      <c r="CP158" s="27">
        <v>0.45</v>
      </c>
    </row>
    <row r="159" spans="1:94" s="27" customFormat="1">
      <c r="A159" s="27" t="str">
        <f>"12/8"</f>
        <v>12/8</v>
      </c>
      <c r="B159" s="28" t="s">
        <v>149</v>
      </c>
      <c r="C159" s="37" t="str">
        <f>"100"</f>
        <v>100</v>
      </c>
      <c r="D159" s="27">
        <v>12.38</v>
      </c>
      <c r="E159" s="27">
        <v>10.91</v>
      </c>
      <c r="F159" s="27">
        <v>32.64</v>
      </c>
      <c r="G159" s="27">
        <v>0.09</v>
      </c>
      <c r="H159" s="27">
        <v>7.59</v>
      </c>
      <c r="I159" s="27">
        <v>363.66699999999992</v>
      </c>
      <c r="J159" s="27">
        <v>11.81</v>
      </c>
      <c r="K159" s="27">
        <v>0.11</v>
      </c>
      <c r="L159" s="27">
        <v>0</v>
      </c>
      <c r="M159" s="27">
        <v>0</v>
      </c>
      <c r="N159" s="27">
        <v>1.33</v>
      </c>
      <c r="O159" s="27">
        <v>3.41</v>
      </c>
      <c r="P159" s="27">
        <v>0.63</v>
      </c>
      <c r="Q159" s="27">
        <v>0</v>
      </c>
      <c r="R159" s="27">
        <v>0</v>
      </c>
      <c r="S159" s="27">
        <v>0.03</v>
      </c>
      <c r="T159" s="27">
        <v>1.46</v>
      </c>
      <c r="U159" s="27">
        <v>413.25</v>
      </c>
      <c r="V159" s="27">
        <v>248.8</v>
      </c>
      <c r="W159" s="27">
        <v>13.48</v>
      </c>
      <c r="X159" s="27">
        <v>21.1</v>
      </c>
      <c r="Y159" s="27">
        <v>138.77000000000001</v>
      </c>
      <c r="Z159" s="27">
        <v>1.49</v>
      </c>
      <c r="AA159" s="27">
        <v>17</v>
      </c>
      <c r="AB159" s="27">
        <v>12.75</v>
      </c>
      <c r="AC159" s="27">
        <v>22.5</v>
      </c>
      <c r="AD159" s="27">
        <v>0.48</v>
      </c>
      <c r="AE159" s="27">
        <v>0.3</v>
      </c>
      <c r="AF159" s="27">
        <v>0.1</v>
      </c>
      <c r="AG159" s="27">
        <v>1.85</v>
      </c>
      <c r="AH159" s="27">
        <v>4.88</v>
      </c>
      <c r="AI159" s="27">
        <v>0.45</v>
      </c>
      <c r="AJ159" s="27">
        <v>0</v>
      </c>
      <c r="AK159" s="27">
        <v>655.93</v>
      </c>
      <c r="AL159" s="27">
        <v>560.45000000000005</v>
      </c>
      <c r="AM159" s="27">
        <v>858.14</v>
      </c>
      <c r="AN159" s="27">
        <v>955.66</v>
      </c>
      <c r="AO159" s="27">
        <v>268</v>
      </c>
      <c r="AP159" s="27">
        <v>514.04999999999995</v>
      </c>
      <c r="AQ159" s="27">
        <v>151.94999999999999</v>
      </c>
      <c r="AR159" s="27">
        <v>466.55</v>
      </c>
      <c r="AS159" s="27">
        <v>604.87</v>
      </c>
      <c r="AT159" s="27">
        <v>688.3</v>
      </c>
      <c r="AU159" s="27">
        <v>1023.59</v>
      </c>
      <c r="AV159" s="27">
        <v>448.19</v>
      </c>
      <c r="AW159" s="27">
        <v>545.97</v>
      </c>
      <c r="AX159" s="27">
        <v>1843.31</v>
      </c>
      <c r="AY159" s="27">
        <v>129.19999999999999</v>
      </c>
      <c r="AZ159" s="27">
        <v>542.36</v>
      </c>
      <c r="BA159" s="27">
        <v>490.68</v>
      </c>
      <c r="BB159" s="27">
        <v>409.07</v>
      </c>
      <c r="BC159" s="27">
        <v>149.06</v>
      </c>
      <c r="BD159" s="27">
        <v>0.13</v>
      </c>
      <c r="BE159" s="27">
        <v>0.06</v>
      </c>
      <c r="BF159" s="27">
        <v>0.03</v>
      </c>
      <c r="BG159" s="27">
        <v>7.0000000000000007E-2</v>
      </c>
      <c r="BH159" s="27">
        <v>0.08</v>
      </c>
      <c r="BI159" s="27">
        <v>0.38</v>
      </c>
      <c r="BJ159" s="27">
        <v>0</v>
      </c>
      <c r="BK159" s="27">
        <v>1.06</v>
      </c>
      <c r="BL159" s="27">
        <v>0</v>
      </c>
      <c r="BM159" s="27">
        <v>0.32</v>
      </c>
      <c r="BN159" s="27">
        <v>0</v>
      </c>
      <c r="BO159" s="27">
        <v>0</v>
      </c>
      <c r="BP159" s="27">
        <v>0</v>
      </c>
      <c r="BQ159" s="27">
        <v>7.0000000000000007E-2</v>
      </c>
      <c r="BR159" s="27">
        <v>0.11</v>
      </c>
      <c r="BS159" s="27">
        <v>0.86</v>
      </c>
      <c r="BT159" s="27">
        <v>0</v>
      </c>
      <c r="BU159" s="27">
        <v>0</v>
      </c>
      <c r="BV159" s="27">
        <v>7.0000000000000007E-2</v>
      </c>
      <c r="BW159" s="27">
        <v>0.01</v>
      </c>
      <c r="BX159" s="27">
        <v>0</v>
      </c>
      <c r="BY159" s="27">
        <v>0</v>
      </c>
      <c r="BZ159" s="27">
        <v>0</v>
      </c>
      <c r="CA159" s="27">
        <v>0</v>
      </c>
      <c r="CB159" s="27">
        <v>56.05</v>
      </c>
      <c r="CD159" s="27">
        <v>19.13</v>
      </c>
      <c r="CF159" s="27">
        <v>0</v>
      </c>
      <c r="CG159" s="27">
        <v>0</v>
      </c>
      <c r="CH159" s="27">
        <v>0</v>
      </c>
      <c r="CI159" s="27">
        <v>0</v>
      </c>
      <c r="CJ159" s="27">
        <v>0</v>
      </c>
      <c r="CK159" s="27">
        <v>0</v>
      </c>
      <c r="CL159" s="27">
        <v>0</v>
      </c>
      <c r="CM159" s="27">
        <v>0</v>
      </c>
      <c r="CN159" s="27">
        <v>0</v>
      </c>
      <c r="CO159" s="27">
        <v>0</v>
      </c>
      <c r="CP159" s="27">
        <v>0.5</v>
      </c>
    </row>
    <row r="160" spans="1:94" s="27" customFormat="1">
      <c r="A160" s="27" t="str">
        <f>"37/10"</f>
        <v>37/10</v>
      </c>
      <c r="B160" s="28" t="s">
        <v>109</v>
      </c>
      <c r="C160" s="37" t="str">
        <f>"200"</f>
        <v>200</v>
      </c>
      <c r="D160" s="27">
        <v>0.24</v>
      </c>
      <c r="E160" s="27">
        <v>0</v>
      </c>
      <c r="F160" s="27">
        <v>0.1</v>
      </c>
      <c r="G160" s="27">
        <v>0.1</v>
      </c>
      <c r="H160" s="27">
        <v>14.6</v>
      </c>
      <c r="I160" s="27">
        <v>55.735010000000003</v>
      </c>
      <c r="J160" s="27">
        <v>0.02</v>
      </c>
      <c r="K160" s="27">
        <v>0</v>
      </c>
      <c r="L160" s="27">
        <v>0</v>
      </c>
      <c r="M160" s="27">
        <v>0</v>
      </c>
      <c r="N160" s="27">
        <v>12.63</v>
      </c>
      <c r="O160" s="27">
        <v>0.43</v>
      </c>
      <c r="P160" s="27">
        <v>1.54</v>
      </c>
      <c r="Q160" s="27">
        <v>0</v>
      </c>
      <c r="R160" s="27">
        <v>0</v>
      </c>
      <c r="S160" s="27">
        <v>0.35</v>
      </c>
      <c r="T160" s="27">
        <v>0.34</v>
      </c>
      <c r="U160" s="27">
        <v>0.84</v>
      </c>
      <c r="V160" s="27">
        <v>3.71</v>
      </c>
      <c r="W160" s="27">
        <v>4.37</v>
      </c>
      <c r="X160" s="27">
        <v>1.1399999999999999</v>
      </c>
      <c r="Y160" s="27">
        <v>1.1200000000000001</v>
      </c>
      <c r="Z160" s="27">
        <v>0.22</v>
      </c>
      <c r="AA160" s="27">
        <v>0</v>
      </c>
      <c r="AB160" s="27">
        <v>351</v>
      </c>
      <c r="AC160" s="27">
        <v>65.099999999999994</v>
      </c>
      <c r="AD160" s="27">
        <v>0.26</v>
      </c>
      <c r="AE160" s="27">
        <v>0.01</v>
      </c>
      <c r="AF160" s="27">
        <v>0.02</v>
      </c>
      <c r="AG160" s="27">
        <v>0.08</v>
      </c>
      <c r="AH160" s="27">
        <v>0.11</v>
      </c>
      <c r="AI160" s="27">
        <v>39</v>
      </c>
      <c r="AJ160" s="27">
        <v>0</v>
      </c>
      <c r="AK160" s="27">
        <v>0</v>
      </c>
      <c r="AL160" s="27">
        <v>0</v>
      </c>
      <c r="AM160" s="27">
        <v>0</v>
      </c>
      <c r="AN160" s="27">
        <v>0</v>
      </c>
      <c r="AO160" s="27">
        <v>0</v>
      </c>
      <c r="AP160" s="27">
        <v>0</v>
      </c>
      <c r="AQ160" s="27">
        <v>0</v>
      </c>
      <c r="AR160" s="27">
        <v>0</v>
      </c>
      <c r="AS160" s="27">
        <v>0</v>
      </c>
      <c r="AT160" s="27">
        <v>0</v>
      </c>
      <c r="AU160" s="27">
        <v>0</v>
      </c>
      <c r="AV160" s="27">
        <v>0</v>
      </c>
      <c r="AW160" s="27">
        <v>0</v>
      </c>
      <c r="AX160" s="27">
        <v>0</v>
      </c>
      <c r="AY160" s="27">
        <v>0</v>
      </c>
      <c r="AZ160" s="27">
        <v>0</v>
      </c>
      <c r="BA160" s="27">
        <v>0</v>
      </c>
      <c r="BB160" s="27">
        <v>0</v>
      </c>
      <c r="BC160" s="27">
        <v>0</v>
      </c>
      <c r="BD160" s="27">
        <v>0</v>
      </c>
      <c r="BE160" s="27">
        <v>0</v>
      </c>
      <c r="BF160" s="27">
        <v>0</v>
      </c>
      <c r="BG160" s="27">
        <v>0</v>
      </c>
      <c r="BH160" s="27">
        <v>0</v>
      </c>
      <c r="BI160" s="27">
        <v>0</v>
      </c>
      <c r="BJ160" s="27">
        <v>0</v>
      </c>
      <c r="BK160" s="27">
        <v>0</v>
      </c>
      <c r="BL160" s="27">
        <v>0</v>
      </c>
      <c r="BM160" s="27">
        <v>0</v>
      </c>
      <c r="BN160" s="27">
        <v>0</v>
      </c>
      <c r="BO160" s="27">
        <v>0</v>
      </c>
      <c r="BP160" s="27">
        <v>0</v>
      </c>
      <c r="BQ160" s="27">
        <v>0</v>
      </c>
      <c r="BR160" s="27">
        <v>0</v>
      </c>
      <c r="BS160" s="27">
        <v>0</v>
      </c>
      <c r="BT160" s="27">
        <v>0</v>
      </c>
      <c r="BU160" s="27">
        <v>0</v>
      </c>
      <c r="BV160" s="27">
        <v>0</v>
      </c>
      <c r="BW160" s="27">
        <v>0</v>
      </c>
      <c r="BX160" s="27">
        <v>0</v>
      </c>
      <c r="BY160" s="27">
        <v>0</v>
      </c>
      <c r="BZ160" s="27">
        <v>0</v>
      </c>
      <c r="CA160" s="27">
        <v>0</v>
      </c>
      <c r="CB160" s="27">
        <v>239.01</v>
      </c>
      <c r="CD160" s="27">
        <v>58.5</v>
      </c>
      <c r="CF160" s="27">
        <v>0</v>
      </c>
      <c r="CG160" s="27">
        <v>0</v>
      </c>
      <c r="CH160" s="27">
        <v>0</v>
      </c>
      <c r="CI160" s="27">
        <v>0</v>
      </c>
      <c r="CJ160" s="27">
        <v>0</v>
      </c>
      <c r="CK160" s="27">
        <v>0</v>
      </c>
      <c r="CL160" s="27">
        <v>0</v>
      </c>
      <c r="CM160" s="27">
        <v>0</v>
      </c>
      <c r="CN160" s="27">
        <v>0</v>
      </c>
      <c r="CO160" s="27">
        <v>10</v>
      </c>
      <c r="CP160" s="27">
        <v>0</v>
      </c>
    </row>
    <row r="161" spans="1:94" s="27" customFormat="1">
      <c r="A161" s="27" t="str">
        <f>"-"</f>
        <v>-</v>
      </c>
      <c r="B161" s="28" t="s">
        <v>94</v>
      </c>
      <c r="C161" s="37" t="str">
        <f>"31"</f>
        <v>31</v>
      </c>
      <c r="D161" s="27">
        <v>2.0499999999999998</v>
      </c>
      <c r="E161" s="27">
        <v>0</v>
      </c>
      <c r="F161" s="27">
        <v>0.2</v>
      </c>
      <c r="G161" s="27">
        <v>0.2</v>
      </c>
      <c r="H161" s="27">
        <v>14.54</v>
      </c>
      <c r="I161" s="27">
        <v>69.409309999999991</v>
      </c>
      <c r="J161" s="27">
        <v>0</v>
      </c>
      <c r="K161" s="27">
        <v>0</v>
      </c>
      <c r="L161" s="27">
        <v>0</v>
      </c>
      <c r="M161" s="27">
        <v>0</v>
      </c>
      <c r="N161" s="27">
        <v>0.34</v>
      </c>
      <c r="O161" s="27">
        <v>14.14</v>
      </c>
      <c r="P161" s="27">
        <v>0.06</v>
      </c>
      <c r="Q161" s="27">
        <v>0</v>
      </c>
      <c r="R161" s="27">
        <v>0</v>
      </c>
      <c r="S161" s="27">
        <v>0</v>
      </c>
      <c r="T161" s="27">
        <v>0.56000000000000005</v>
      </c>
      <c r="U161" s="27">
        <v>0</v>
      </c>
      <c r="V161" s="27">
        <v>0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157.77000000000001</v>
      </c>
      <c r="AN161" s="27">
        <v>52.32</v>
      </c>
      <c r="AO161" s="27">
        <v>31.02</v>
      </c>
      <c r="AP161" s="27">
        <v>62.03</v>
      </c>
      <c r="AQ161" s="27">
        <v>23.46</v>
      </c>
      <c r="AR161" s="27">
        <v>112.2</v>
      </c>
      <c r="AS161" s="27">
        <v>69.58</v>
      </c>
      <c r="AT161" s="27">
        <v>97.09</v>
      </c>
      <c r="AU161" s="27">
        <v>80.099999999999994</v>
      </c>
      <c r="AV161" s="27">
        <v>42.07</v>
      </c>
      <c r="AW161" s="27">
        <v>74.44</v>
      </c>
      <c r="AX161" s="27">
        <v>622.47</v>
      </c>
      <c r="AY161" s="27">
        <v>0</v>
      </c>
      <c r="AZ161" s="27">
        <v>202.81</v>
      </c>
      <c r="BA161" s="27">
        <v>88.19</v>
      </c>
      <c r="BB161" s="27">
        <v>58.52</v>
      </c>
      <c r="BC161" s="27">
        <v>46.39</v>
      </c>
      <c r="BD161" s="27">
        <v>0</v>
      </c>
      <c r="BE161" s="27">
        <v>0</v>
      </c>
      <c r="BF161" s="27">
        <v>0</v>
      </c>
      <c r="BG161" s="27">
        <v>0</v>
      </c>
      <c r="BH161" s="27">
        <v>0</v>
      </c>
      <c r="BI161" s="27">
        <v>0</v>
      </c>
      <c r="BJ161" s="27">
        <v>0</v>
      </c>
      <c r="BK161" s="27">
        <v>0.02</v>
      </c>
      <c r="BL161" s="27">
        <v>0</v>
      </c>
      <c r="BM161" s="27">
        <v>0</v>
      </c>
      <c r="BN161" s="27">
        <v>0</v>
      </c>
      <c r="BO161" s="27">
        <v>0</v>
      </c>
      <c r="BP161" s="27">
        <v>0</v>
      </c>
      <c r="BQ161" s="27">
        <v>0</v>
      </c>
      <c r="BR161" s="27">
        <v>0</v>
      </c>
      <c r="BS161" s="27">
        <v>0.02</v>
      </c>
      <c r="BT161" s="27">
        <v>0</v>
      </c>
      <c r="BU161" s="27">
        <v>0</v>
      </c>
      <c r="BV161" s="27">
        <v>0.09</v>
      </c>
      <c r="BW161" s="27">
        <v>0</v>
      </c>
      <c r="BX161" s="27">
        <v>0</v>
      </c>
      <c r="BY161" s="27">
        <v>0</v>
      </c>
      <c r="BZ161" s="27">
        <v>0</v>
      </c>
      <c r="CA161" s="27">
        <v>0</v>
      </c>
      <c r="CB161" s="27">
        <v>12.12</v>
      </c>
      <c r="CD161" s="27">
        <v>0</v>
      </c>
      <c r="CF161" s="27">
        <v>0</v>
      </c>
      <c r="CG161" s="27">
        <v>0</v>
      </c>
      <c r="CH161" s="27">
        <v>0</v>
      </c>
      <c r="CI161" s="27">
        <v>0</v>
      </c>
      <c r="CJ161" s="27">
        <v>0</v>
      </c>
      <c r="CK161" s="27">
        <v>0</v>
      </c>
      <c r="CL161" s="27">
        <v>0</v>
      </c>
      <c r="CM161" s="27">
        <v>0</v>
      </c>
      <c r="CN161" s="27">
        <v>0</v>
      </c>
      <c r="CO161" s="27">
        <v>0</v>
      </c>
      <c r="CP161" s="27">
        <v>0</v>
      </c>
    </row>
    <row r="162" spans="1:94" s="25" customFormat="1" ht="47.25">
      <c r="A162" s="25" t="str">
        <f>"36/1"</f>
        <v>36/1</v>
      </c>
      <c r="B162" s="26" t="s">
        <v>150</v>
      </c>
      <c r="C162" s="38" t="str">
        <f>"100"</f>
        <v>100</v>
      </c>
      <c r="D162" s="25">
        <v>1.1100000000000001</v>
      </c>
      <c r="E162" s="25">
        <v>0</v>
      </c>
      <c r="F162" s="25">
        <v>6.02</v>
      </c>
      <c r="G162" s="25">
        <v>6.02</v>
      </c>
      <c r="H162" s="25">
        <v>12.02</v>
      </c>
      <c r="I162" s="25">
        <v>101.5303716</v>
      </c>
      <c r="J162" s="25">
        <v>0.77</v>
      </c>
      <c r="K162" s="25">
        <v>3.9</v>
      </c>
      <c r="L162" s="25">
        <v>0.77</v>
      </c>
      <c r="M162" s="25">
        <v>0</v>
      </c>
      <c r="N162" s="25">
        <v>9.8000000000000007</v>
      </c>
      <c r="O162" s="25">
        <v>0.23</v>
      </c>
      <c r="P162" s="25">
        <v>1.99</v>
      </c>
      <c r="Q162" s="25">
        <v>0</v>
      </c>
      <c r="R162" s="25">
        <v>0</v>
      </c>
      <c r="S162" s="25">
        <v>0.24</v>
      </c>
      <c r="T162" s="25">
        <v>1.32</v>
      </c>
      <c r="U162" s="25">
        <v>219.15</v>
      </c>
      <c r="V162" s="25">
        <v>223.3</v>
      </c>
      <c r="W162" s="25">
        <v>29.17</v>
      </c>
      <c r="X162" s="25">
        <v>16.22</v>
      </c>
      <c r="Y162" s="25">
        <v>30.62</v>
      </c>
      <c r="Z162" s="25">
        <v>1.38</v>
      </c>
      <c r="AA162" s="25">
        <v>0</v>
      </c>
      <c r="AB162" s="25">
        <v>12.3</v>
      </c>
      <c r="AC162" s="25">
        <v>2.52</v>
      </c>
      <c r="AD162" s="25">
        <v>2.76</v>
      </c>
      <c r="AE162" s="25">
        <v>0.02</v>
      </c>
      <c r="AF162" s="25">
        <v>0.03</v>
      </c>
      <c r="AG162" s="25">
        <v>0.17</v>
      </c>
      <c r="AH162" s="25">
        <v>0.38</v>
      </c>
      <c r="AI162" s="25">
        <v>3.5</v>
      </c>
      <c r="AJ162" s="25">
        <v>0</v>
      </c>
      <c r="AK162" s="25">
        <v>0</v>
      </c>
      <c r="AL162" s="25">
        <v>0</v>
      </c>
      <c r="AM162" s="25">
        <v>49.76</v>
      </c>
      <c r="AN162" s="25">
        <v>66.66</v>
      </c>
      <c r="AO162" s="25">
        <v>14.3</v>
      </c>
      <c r="AP162" s="25">
        <v>38.53</v>
      </c>
      <c r="AQ162" s="25">
        <v>9.51</v>
      </c>
      <c r="AR162" s="25">
        <v>32.65</v>
      </c>
      <c r="AS162" s="25">
        <v>30.87</v>
      </c>
      <c r="AT162" s="25">
        <v>52.01</v>
      </c>
      <c r="AU162" s="25">
        <v>240.5</v>
      </c>
      <c r="AV162" s="25">
        <v>11.02</v>
      </c>
      <c r="AW162" s="25">
        <v>28.88</v>
      </c>
      <c r="AX162" s="25">
        <v>196.14</v>
      </c>
      <c r="AY162" s="25">
        <v>0</v>
      </c>
      <c r="AZ162" s="25">
        <v>34.840000000000003</v>
      </c>
      <c r="BA162" s="25">
        <v>46.4</v>
      </c>
      <c r="BB162" s="25">
        <v>35.450000000000003</v>
      </c>
      <c r="BC162" s="25">
        <v>11.29</v>
      </c>
      <c r="BD162" s="25">
        <v>0</v>
      </c>
      <c r="BE162" s="25">
        <v>0</v>
      </c>
      <c r="BF162" s="25">
        <v>0</v>
      </c>
      <c r="BG162" s="25">
        <v>0</v>
      </c>
      <c r="BH162" s="25">
        <v>0</v>
      </c>
      <c r="BI162" s="25">
        <v>0</v>
      </c>
      <c r="BJ162" s="25">
        <v>0</v>
      </c>
      <c r="BK162" s="25">
        <v>0.36</v>
      </c>
      <c r="BL162" s="25">
        <v>0</v>
      </c>
      <c r="BM162" s="25">
        <v>0.24</v>
      </c>
      <c r="BN162" s="25">
        <v>0.02</v>
      </c>
      <c r="BO162" s="25">
        <v>0.04</v>
      </c>
      <c r="BP162" s="25">
        <v>0</v>
      </c>
      <c r="BQ162" s="25">
        <v>0</v>
      </c>
      <c r="BR162" s="25">
        <v>0</v>
      </c>
      <c r="BS162" s="25">
        <v>1.39</v>
      </c>
      <c r="BT162" s="25">
        <v>0</v>
      </c>
      <c r="BU162" s="25">
        <v>0</v>
      </c>
      <c r="BV162" s="25">
        <v>3.47</v>
      </c>
      <c r="BW162" s="25">
        <v>0</v>
      </c>
      <c r="BX162" s="25">
        <v>0</v>
      </c>
      <c r="BY162" s="25">
        <v>0</v>
      </c>
      <c r="BZ162" s="25">
        <v>0</v>
      </c>
      <c r="CA162" s="25">
        <v>0</v>
      </c>
      <c r="CB162" s="25">
        <v>81.34</v>
      </c>
      <c r="CD162" s="25">
        <v>2.0499999999999998</v>
      </c>
      <c r="CF162" s="25">
        <v>0</v>
      </c>
      <c r="CG162" s="25">
        <v>0</v>
      </c>
      <c r="CH162" s="25">
        <v>0</v>
      </c>
      <c r="CI162" s="25">
        <v>0</v>
      </c>
      <c r="CJ162" s="25">
        <v>0</v>
      </c>
      <c r="CK162" s="25">
        <v>0</v>
      </c>
      <c r="CL162" s="25">
        <v>0</v>
      </c>
      <c r="CM162" s="25">
        <v>0</v>
      </c>
      <c r="CN162" s="25">
        <v>0</v>
      </c>
      <c r="CO162" s="25">
        <v>3</v>
      </c>
      <c r="CP162" s="25">
        <v>0.5</v>
      </c>
    </row>
    <row r="163" spans="1:94" s="29" customFormat="1">
      <c r="B163" s="30" t="s">
        <v>96</v>
      </c>
      <c r="C163" s="39">
        <v>611</v>
      </c>
      <c r="D163" s="29">
        <v>21.25</v>
      </c>
      <c r="E163" s="29">
        <v>10.94</v>
      </c>
      <c r="F163" s="29">
        <v>43.6</v>
      </c>
      <c r="G163" s="29">
        <v>7.85</v>
      </c>
      <c r="H163" s="29">
        <v>77.36</v>
      </c>
      <c r="I163" s="29">
        <v>761.02</v>
      </c>
      <c r="J163" s="29">
        <v>14.98</v>
      </c>
      <c r="K163" s="29">
        <v>4.1100000000000003</v>
      </c>
      <c r="L163" s="29">
        <v>0.77</v>
      </c>
      <c r="M163" s="29">
        <v>0</v>
      </c>
      <c r="N163" s="29">
        <v>24.77</v>
      </c>
      <c r="O163" s="29">
        <v>41.41</v>
      </c>
      <c r="P163" s="29">
        <v>8.9499999999999993</v>
      </c>
      <c r="Q163" s="29">
        <v>0</v>
      </c>
      <c r="R163" s="29">
        <v>0</v>
      </c>
      <c r="S163" s="29">
        <v>0.61</v>
      </c>
      <c r="T163" s="29">
        <v>4.9400000000000004</v>
      </c>
      <c r="U163" s="29">
        <v>807.67</v>
      </c>
      <c r="V163" s="29">
        <v>643.1</v>
      </c>
      <c r="W163" s="29">
        <v>58.23</v>
      </c>
      <c r="X163" s="29">
        <v>122.35</v>
      </c>
      <c r="Y163" s="29">
        <v>294.3</v>
      </c>
      <c r="Z163" s="29">
        <v>5.98</v>
      </c>
      <c r="AA163" s="29">
        <v>35</v>
      </c>
      <c r="AB163" s="29">
        <v>392.17</v>
      </c>
      <c r="AC163" s="29">
        <v>111.25</v>
      </c>
      <c r="AD163" s="29">
        <v>3.88</v>
      </c>
      <c r="AE163" s="29">
        <v>0.49</v>
      </c>
      <c r="AF163" s="29">
        <v>0.23</v>
      </c>
      <c r="AG163" s="29">
        <v>3.67</v>
      </c>
      <c r="AH163" s="29">
        <v>8.5399999999999991</v>
      </c>
      <c r="AI163" s="29">
        <v>42.95</v>
      </c>
      <c r="AJ163" s="29">
        <v>0</v>
      </c>
      <c r="AK163" s="29">
        <v>657.78</v>
      </c>
      <c r="AL163" s="29">
        <v>562.26</v>
      </c>
      <c r="AM163" s="29">
        <v>1391</v>
      </c>
      <c r="AN163" s="29">
        <v>1305.68</v>
      </c>
      <c r="AO163" s="29">
        <v>452.36</v>
      </c>
      <c r="AP163" s="29">
        <v>789.56</v>
      </c>
      <c r="AQ163" s="29">
        <v>264.62</v>
      </c>
      <c r="AR163" s="29">
        <v>869.09</v>
      </c>
      <c r="AS163" s="29">
        <v>957.57</v>
      </c>
      <c r="AT163" s="29">
        <v>1322.59</v>
      </c>
      <c r="AU163" s="29">
        <v>1822.96</v>
      </c>
      <c r="AV163" s="29">
        <v>632.48</v>
      </c>
      <c r="AW163" s="29">
        <v>961.52</v>
      </c>
      <c r="AX163" s="29">
        <v>3644.91</v>
      </c>
      <c r="AY163" s="29">
        <v>129.19999999999999</v>
      </c>
      <c r="AZ163" s="29">
        <v>998.22</v>
      </c>
      <c r="BA163" s="29">
        <v>889.56</v>
      </c>
      <c r="BB163" s="29">
        <v>690.74</v>
      </c>
      <c r="BC163" s="29">
        <v>349.8</v>
      </c>
      <c r="BD163" s="29">
        <v>0.25</v>
      </c>
      <c r="BE163" s="29">
        <v>0.11</v>
      </c>
      <c r="BF163" s="29">
        <v>0.06</v>
      </c>
      <c r="BG163" s="29">
        <v>0.14000000000000001</v>
      </c>
      <c r="BH163" s="29">
        <v>0.16</v>
      </c>
      <c r="BI163" s="29">
        <v>0.73</v>
      </c>
      <c r="BJ163" s="29">
        <v>0</v>
      </c>
      <c r="BK163" s="29">
        <v>2.65</v>
      </c>
      <c r="BL163" s="29">
        <v>0</v>
      </c>
      <c r="BM163" s="29">
        <v>0.89</v>
      </c>
      <c r="BN163" s="29">
        <v>0.02</v>
      </c>
      <c r="BO163" s="29">
        <v>0.04</v>
      </c>
      <c r="BP163" s="29">
        <v>0</v>
      </c>
      <c r="BQ163" s="29">
        <v>0.14000000000000001</v>
      </c>
      <c r="BR163" s="29">
        <v>0.22</v>
      </c>
      <c r="BS163" s="29">
        <v>3.53</v>
      </c>
      <c r="BT163" s="29">
        <v>0.01</v>
      </c>
      <c r="BU163" s="29">
        <v>0</v>
      </c>
      <c r="BV163" s="29">
        <v>4.12</v>
      </c>
      <c r="BW163" s="29">
        <v>0.06</v>
      </c>
      <c r="BX163" s="29">
        <v>0</v>
      </c>
      <c r="BY163" s="29">
        <v>0</v>
      </c>
      <c r="BZ163" s="29">
        <v>0</v>
      </c>
      <c r="CA163" s="29">
        <v>0</v>
      </c>
      <c r="CB163" s="29">
        <v>539.82000000000005</v>
      </c>
      <c r="CC163" s="29">
        <f>$I$163/$I$164*100</f>
        <v>100</v>
      </c>
      <c r="CD163" s="29">
        <v>100.36</v>
      </c>
      <c r="CF163" s="29">
        <v>0</v>
      </c>
      <c r="CG163" s="29">
        <v>0</v>
      </c>
      <c r="CH163" s="29">
        <v>0</v>
      </c>
      <c r="CI163" s="29">
        <v>0</v>
      </c>
      <c r="CJ163" s="29">
        <v>0</v>
      </c>
      <c r="CK163" s="29">
        <v>0</v>
      </c>
      <c r="CL163" s="29">
        <v>0</v>
      </c>
      <c r="CM163" s="29">
        <v>0</v>
      </c>
      <c r="CN163" s="29">
        <v>0</v>
      </c>
      <c r="CO163" s="29">
        <v>13</v>
      </c>
      <c r="CP163" s="29">
        <v>1.45</v>
      </c>
    </row>
    <row r="164" spans="1:94" s="29" customFormat="1">
      <c r="B164" s="30" t="s">
        <v>97</v>
      </c>
      <c r="C164" s="39"/>
      <c r="D164" s="29">
        <v>21.25</v>
      </c>
      <c r="E164" s="29">
        <v>10.94</v>
      </c>
      <c r="F164" s="29">
        <v>43.6</v>
      </c>
      <c r="G164" s="29">
        <v>7.85</v>
      </c>
      <c r="H164" s="29">
        <v>77.36</v>
      </c>
      <c r="I164" s="29">
        <v>761.02</v>
      </c>
      <c r="J164" s="29">
        <v>14.98</v>
      </c>
      <c r="K164" s="29">
        <v>4.1100000000000003</v>
      </c>
      <c r="L164" s="29">
        <v>0.77</v>
      </c>
      <c r="M164" s="29">
        <v>0</v>
      </c>
      <c r="N164" s="29">
        <v>24.77</v>
      </c>
      <c r="O164" s="29">
        <v>41.41</v>
      </c>
      <c r="P164" s="29">
        <v>8.9499999999999993</v>
      </c>
      <c r="Q164" s="29">
        <v>0</v>
      </c>
      <c r="R164" s="29">
        <v>0</v>
      </c>
      <c r="S164" s="29">
        <v>0.61</v>
      </c>
      <c r="T164" s="29">
        <v>4.9400000000000004</v>
      </c>
      <c r="U164" s="29">
        <v>807.67</v>
      </c>
      <c r="V164" s="29">
        <v>643.1</v>
      </c>
      <c r="W164" s="29">
        <v>58.23</v>
      </c>
      <c r="X164" s="29">
        <v>122.35</v>
      </c>
      <c r="Y164" s="29">
        <v>294.3</v>
      </c>
      <c r="Z164" s="29">
        <v>5.98</v>
      </c>
      <c r="AA164" s="29">
        <v>35</v>
      </c>
      <c r="AB164" s="29">
        <v>392.17</v>
      </c>
      <c r="AC164" s="29">
        <v>111.25</v>
      </c>
      <c r="AD164" s="29">
        <v>3.88</v>
      </c>
      <c r="AE164" s="29">
        <v>0.49</v>
      </c>
      <c r="AF164" s="29">
        <v>0.23</v>
      </c>
      <c r="AG164" s="29">
        <v>3.67</v>
      </c>
      <c r="AH164" s="29">
        <v>8.5399999999999991</v>
      </c>
      <c r="AI164" s="29">
        <v>42.95</v>
      </c>
      <c r="AJ164" s="29">
        <v>0</v>
      </c>
      <c r="AK164" s="29">
        <v>657.78</v>
      </c>
      <c r="AL164" s="29">
        <v>562.26</v>
      </c>
      <c r="AM164" s="29">
        <v>1391</v>
      </c>
      <c r="AN164" s="29">
        <v>1305.68</v>
      </c>
      <c r="AO164" s="29">
        <v>452.36</v>
      </c>
      <c r="AP164" s="29">
        <v>789.56</v>
      </c>
      <c r="AQ164" s="29">
        <v>264.62</v>
      </c>
      <c r="AR164" s="29">
        <v>869.09</v>
      </c>
      <c r="AS164" s="29">
        <v>957.57</v>
      </c>
      <c r="AT164" s="29">
        <v>1322.59</v>
      </c>
      <c r="AU164" s="29">
        <v>1822.96</v>
      </c>
      <c r="AV164" s="29">
        <v>632.48</v>
      </c>
      <c r="AW164" s="29">
        <v>961.52</v>
      </c>
      <c r="AX164" s="29">
        <v>3644.91</v>
      </c>
      <c r="AY164" s="29">
        <v>129.19999999999999</v>
      </c>
      <c r="AZ164" s="29">
        <v>998.22</v>
      </c>
      <c r="BA164" s="29">
        <v>889.56</v>
      </c>
      <c r="BB164" s="29">
        <v>690.74</v>
      </c>
      <c r="BC164" s="29">
        <v>349.8</v>
      </c>
      <c r="BD164" s="29">
        <v>0.25</v>
      </c>
      <c r="BE164" s="29">
        <v>0.11</v>
      </c>
      <c r="BF164" s="29">
        <v>0.06</v>
      </c>
      <c r="BG164" s="29">
        <v>0.14000000000000001</v>
      </c>
      <c r="BH164" s="29">
        <v>0.16</v>
      </c>
      <c r="BI164" s="29">
        <v>0.73</v>
      </c>
      <c r="BJ164" s="29">
        <v>0</v>
      </c>
      <c r="BK164" s="29">
        <v>2.65</v>
      </c>
      <c r="BL164" s="29">
        <v>0</v>
      </c>
      <c r="BM164" s="29">
        <v>0.89</v>
      </c>
      <c r="BN164" s="29">
        <v>0.02</v>
      </c>
      <c r="BO164" s="29">
        <v>0.04</v>
      </c>
      <c r="BP164" s="29">
        <v>0</v>
      </c>
      <c r="BQ164" s="29">
        <v>0.14000000000000001</v>
      </c>
      <c r="BR164" s="29">
        <v>0.22</v>
      </c>
      <c r="BS164" s="29">
        <v>3.53</v>
      </c>
      <c r="BT164" s="29">
        <v>0.01</v>
      </c>
      <c r="BU164" s="29">
        <v>0</v>
      </c>
      <c r="BV164" s="29">
        <v>4.12</v>
      </c>
      <c r="BW164" s="29">
        <v>0.06</v>
      </c>
      <c r="BX164" s="29">
        <v>0</v>
      </c>
      <c r="BY164" s="29">
        <v>0</v>
      </c>
      <c r="BZ164" s="29">
        <v>0</v>
      </c>
      <c r="CA164" s="29">
        <v>0</v>
      </c>
      <c r="CB164" s="29">
        <v>539.82000000000005</v>
      </c>
      <c r="CD164" s="29">
        <v>100.36</v>
      </c>
      <c r="CF164" s="29">
        <v>0</v>
      </c>
      <c r="CG164" s="29">
        <v>0</v>
      </c>
      <c r="CH164" s="29">
        <v>0</v>
      </c>
      <c r="CI164" s="29">
        <v>0</v>
      </c>
      <c r="CJ164" s="29">
        <v>0</v>
      </c>
      <c r="CK164" s="29">
        <v>0</v>
      </c>
      <c r="CL164" s="29">
        <v>0</v>
      </c>
      <c r="CM164" s="29">
        <v>0</v>
      </c>
      <c r="CN164" s="29">
        <v>0</v>
      </c>
      <c r="CO164" s="29">
        <v>13</v>
      </c>
      <c r="CP164" s="29">
        <v>1.45</v>
      </c>
    </row>
    <row r="165" spans="1:94">
      <c r="B165" s="24" t="s">
        <v>151</v>
      </c>
    </row>
    <row r="166" spans="1:94">
      <c r="B166" s="24" t="s">
        <v>89</v>
      </c>
    </row>
    <row r="167" spans="1:94" s="27" customFormat="1" ht="31.5">
      <c r="A167" s="27" t="str">
        <f>"2/6"</f>
        <v>2/6</v>
      </c>
      <c r="B167" s="28" t="s">
        <v>152</v>
      </c>
      <c r="C167" s="37" t="str">
        <f>"180"</f>
        <v>180</v>
      </c>
      <c r="D167" s="27">
        <v>17.59</v>
      </c>
      <c r="E167" s="27">
        <v>18.71</v>
      </c>
      <c r="F167" s="27">
        <v>25.5</v>
      </c>
      <c r="G167" s="27">
        <v>0</v>
      </c>
      <c r="H167" s="27">
        <v>3.17</v>
      </c>
      <c r="I167" s="27">
        <v>312.01</v>
      </c>
      <c r="J167" s="27">
        <v>14.16</v>
      </c>
      <c r="K167" s="27">
        <v>0.4</v>
      </c>
      <c r="L167" s="27">
        <v>0</v>
      </c>
      <c r="M167" s="27">
        <v>0</v>
      </c>
      <c r="N167" s="27">
        <v>3.52</v>
      </c>
      <c r="O167" s="27">
        <v>0</v>
      </c>
      <c r="P167" s="27">
        <v>0</v>
      </c>
      <c r="Q167" s="27">
        <v>0</v>
      </c>
      <c r="R167" s="27">
        <v>0</v>
      </c>
      <c r="S167" s="27">
        <v>0.06</v>
      </c>
      <c r="T167" s="27">
        <v>4.01</v>
      </c>
      <c r="U167" s="27">
        <v>956.16</v>
      </c>
      <c r="V167" s="27">
        <v>260.41000000000003</v>
      </c>
      <c r="W167" s="27">
        <v>126.9</v>
      </c>
      <c r="X167" s="27">
        <v>20.43</v>
      </c>
      <c r="Y167" s="27">
        <v>270</v>
      </c>
      <c r="Z167" s="27">
        <v>3.05</v>
      </c>
      <c r="AA167" s="27">
        <v>247.5</v>
      </c>
      <c r="AB167" s="27">
        <v>120.04</v>
      </c>
      <c r="AC167" s="27">
        <v>435.51</v>
      </c>
      <c r="AD167" s="27">
        <v>0.97</v>
      </c>
      <c r="AE167" s="27">
        <v>0.08</v>
      </c>
      <c r="AF167" s="27">
        <v>0.61</v>
      </c>
      <c r="AG167" s="27">
        <v>0.3</v>
      </c>
      <c r="AH167" s="27">
        <v>5.88</v>
      </c>
      <c r="AI167" s="27">
        <v>0.26</v>
      </c>
      <c r="AJ167" s="27">
        <v>0</v>
      </c>
      <c r="AK167" s="27">
        <v>91.45</v>
      </c>
      <c r="AL167" s="27">
        <v>90.24</v>
      </c>
      <c r="AM167" s="27">
        <v>1679.89</v>
      </c>
      <c r="AN167" s="27">
        <v>1395.69</v>
      </c>
      <c r="AO167" s="27">
        <v>639</v>
      </c>
      <c r="AP167" s="27">
        <v>935.34</v>
      </c>
      <c r="AQ167" s="27">
        <v>317.22000000000003</v>
      </c>
      <c r="AR167" s="27">
        <v>1001.98</v>
      </c>
      <c r="AS167" s="27">
        <v>1007.25</v>
      </c>
      <c r="AT167" s="27">
        <v>1114.1099999999999</v>
      </c>
      <c r="AU167" s="27">
        <v>1742.63</v>
      </c>
      <c r="AV167" s="27">
        <v>485.38</v>
      </c>
      <c r="AW167" s="27">
        <v>590.66</v>
      </c>
      <c r="AX167" s="27">
        <v>2524.1999999999998</v>
      </c>
      <c r="AY167" s="27">
        <v>19.739999999999998</v>
      </c>
      <c r="AZ167" s="27">
        <v>566.55999999999995</v>
      </c>
      <c r="BA167" s="27">
        <v>1317.71</v>
      </c>
      <c r="BB167" s="27">
        <v>773.47</v>
      </c>
      <c r="BC167" s="27">
        <v>428.28</v>
      </c>
      <c r="BD167" s="27">
        <v>0.43</v>
      </c>
      <c r="BE167" s="27">
        <v>0.2</v>
      </c>
      <c r="BF167" s="27">
        <v>0.11</v>
      </c>
      <c r="BG167" s="27">
        <v>0.24</v>
      </c>
      <c r="BH167" s="27">
        <v>0.28000000000000003</v>
      </c>
      <c r="BI167" s="27">
        <v>1.27</v>
      </c>
      <c r="BJ167" s="27">
        <v>0</v>
      </c>
      <c r="BK167" s="27">
        <v>3.53</v>
      </c>
      <c r="BL167" s="27">
        <v>0</v>
      </c>
      <c r="BM167" s="27">
        <v>1.0900000000000001</v>
      </c>
      <c r="BN167" s="27">
        <v>0</v>
      </c>
      <c r="BO167" s="27">
        <v>0</v>
      </c>
      <c r="BP167" s="27">
        <v>0</v>
      </c>
      <c r="BQ167" s="27">
        <v>0.25</v>
      </c>
      <c r="BR167" s="27">
        <v>0.37</v>
      </c>
      <c r="BS167" s="27">
        <v>2.88</v>
      </c>
      <c r="BT167" s="27">
        <v>0</v>
      </c>
      <c r="BU167" s="27">
        <v>0</v>
      </c>
      <c r="BV167" s="27">
        <v>0.17</v>
      </c>
      <c r="BW167" s="27">
        <v>0.01</v>
      </c>
      <c r="BX167" s="27">
        <v>0</v>
      </c>
      <c r="BY167" s="27">
        <v>0</v>
      </c>
      <c r="BZ167" s="27">
        <v>0</v>
      </c>
      <c r="CA167" s="27">
        <v>0</v>
      </c>
      <c r="CB167" s="27">
        <v>164.32</v>
      </c>
      <c r="CD167" s="27">
        <v>295.24</v>
      </c>
      <c r="CF167" s="27">
        <v>0</v>
      </c>
      <c r="CG167" s="27">
        <v>0</v>
      </c>
      <c r="CH167" s="27">
        <v>0</v>
      </c>
      <c r="CI167" s="27">
        <v>0</v>
      </c>
      <c r="CJ167" s="27">
        <v>0</v>
      </c>
      <c r="CK167" s="27">
        <v>0</v>
      </c>
      <c r="CL167" s="27">
        <v>0</v>
      </c>
      <c r="CM167" s="27">
        <v>0</v>
      </c>
      <c r="CN167" s="27">
        <v>0</v>
      </c>
      <c r="CO167" s="27">
        <v>0</v>
      </c>
      <c r="CP167" s="27">
        <v>1.87</v>
      </c>
    </row>
    <row r="168" spans="1:94" s="27" customFormat="1" ht="63">
      <c r="A168" s="27" t="str">
        <f>"41/1"</f>
        <v>41/1</v>
      </c>
      <c r="B168" s="28" t="s">
        <v>153</v>
      </c>
      <c r="C168" s="37" t="str">
        <f>"100"</f>
        <v>100</v>
      </c>
      <c r="D168" s="27">
        <v>1.4</v>
      </c>
      <c r="E168" s="27">
        <v>0</v>
      </c>
      <c r="F168" s="27">
        <v>6.13</v>
      </c>
      <c r="G168" s="27">
        <v>6.13</v>
      </c>
      <c r="H168" s="27">
        <v>10.35</v>
      </c>
      <c r="I168" s="27">
        <v>100.96029775999999</v>
      </c>
      <c r="J168" s="27">
        <v>0.8</v>
      </c>
      <c r="K168" s="27">
        <v>3.9</v>
      </c>
      <c r="L168" s="27">
        <v>0.8</v>
      </c>
      <c r="M168" s="27">
        <v>0</v>
      </c>
      <c r="N168" s="27">
        <v>1.97</v>
      </c>
      <c r="O168" s="27">
        <v>7.13</v>
      </c>
      <c r="P168" s="27">
        <v>1.25</v>
      </c>
      <c r="Q168" s="27">
        <v>0</v>
      </c>
      <c r="R168" s="27">
        <v>0</v>
      </c>
      <c r="S168" s="27">
        <v>0.33</v>
      </c>
      <c r="T168" s="27">
        <v>2.33</v>
      </c>
      <c r="U168" s="27">
        <v>496.9</v>
      </c>
      <c r="V168" s="27">
        <v>300.77</v>
      </c>
      <c r="W168" s="27">
        <v>16.940000000000001</v>
      </c>
      <c r="X168" s="27">
        <v>16.739999999999998</v>
      </c>
      <c r="Y168" s="27">
        <v>41.78</v>
      </c>
      <c r="Z168" s="27">
        <v>0.71</v>
      </c>
      <c r="AA168" s="27">
        <v>0</v>
      </c>
      <c r="AB168" s="27">
        <v>17.75</v>
      </c>
      <c r="AC168" s="27">
        <v>3.11</v>
      </c>
      <c r="AD168" s="27">
        <v>2.75</v>
      </c>
      <c r="AE168" s="27">
        <v>0.06</v>
      </c>
      <c r="AF168" s="27">
        <v>0.04</v>
      </c>
      <c r="AG168" s="27">
        <v>0.56999999999999995</v>
      </c>
      <c r="AH168" s="27">
        <v>1.08</v>
      </c>
      <c r="AI168" s="27">
        <v>4.75</v>
      </c>
      <c r="AJ168" s="27">
        <v>0</v>
      </c>
      <c r="AK168" s="27">
        <v>0</v>
      </c>
      <c r="AL168" s="27">
        <v>0</v>
      </c>
      <c r="AM168" s="27">
        <v>24.96</v>
      </c>
      <c r="AN168" s="27">
        <v>29.95</v>
      </c>
      <c r="AO168" s="27">
        <v>4.99</v>
      </c>
      <c r="AP168" s="27">
        <v>19.96</v>
      </c>
      <c r="AQ168" s="27">
        <v>9.98</v>
      </c>
      <c r="AR168" s="27">
        <v>20.46</v>
      </c>
      <c r="AS168" s="27">
        <v>28.95</v>
      </c>
      <c r="AT168" s="27">
        <v>79.86</v>
      </c>
      <c r="AU168" s="27">
        <v>34.94</v>
      </c>
      <c r="AV168" s="27">
        <v>7.01</v>
      </c>
      <c r="AW168" s="27">
        <v>20.47</v>
      </c>
      <c r="AX168" s="27">
        <v>109.81</v>
      </c>
      <c r="AY168" s="27">
        <v>0</v>
      </c>
      <c r="AZ168" s="27">
        <v>14.97</v>
      </c>
      <c r="BA168" s="27">
        <v>13.48</v>
      </c>
      <c r="BB168" s="27">
        <v>14.97</v>
      </c>
      <c r="BC168" s="27">
        <v>6.49</v>
      </c>
      <c r="BD168" s="27">
        <v>0</v>
      </c>
      <c r="BE168" s="27">
        <v>0</v>
      </c>
      <c r="BF168" s="27">
        <v>0</v>
      </c>
      <c r="BG168" s="27">
        <v>0</v>
      </c>
      <c r="BH168" s="27">
        <v>0</v>
      </c>
      <c r="BI168" s="27">
        <v>0</v>
      </c>
      <c r="BJ168" s="27">
        <v>0</v>
      </c>
      <c r="BK168" s="27">
        <v>0.4</v>
      </c>
      <c r="BL168" s="27">
        <v>0</v>
      </c>
      <c r="BM168" s="27">
        <v>0.25</v>
      </c>
      <c r="BN168" s="27">
        <v>0.02</v>
      </c>
      <c r="BO168" s="27">
        <v>0.04</v>
      </c>
      <c r="BP168" s="27">
        <v>0</v>
      </c>
      <c r="BQ168" s="27">
        <v>0</v>
      </c>
      <c r="BR168" s="27">
        <v>0</v>
      </c>
      <c r="BS168" s="27">
        <v>1.48</v>
      </c>
      <c r="BT168" s="27">
        <v>0</v>
      </c>
      <c r="BU168" s="27">
        <v>0</v>
      </c>
      <c r="BV168" s="27">
        <v>3.52</v>
      </c>
      <c r="BW168" s="27">
        <v>0</v>
      </c>
      <c r="BX168" s="27">
        <v>0</v>
      </c>
      <c r="BY168" s="27">
        <v>0</v>
      </c>
      <c r="BZ168" s="27">
        <v>0</v>
      </c>
      <c r="CA168" s="27">
        <v>0</v>
      </c>
      <c r="CB168" s="27">
        <v>80.06</v>
      </c>
      <c r="CD168" s="27">
        <v>2.96</v>
      </c>
      <c r="CF168" s="27">
        <v>0</v>
      </c>
      <c r="CG168" s="27">
        <v>0</v>
      </c>
      <c r="CH168" s="27">
        <v>0</v>
      </c>
      <c r="CI168" s="27">
        <v>0</v>
      </c>
      <c r="CJ168" s="27">
        <v>0</v>
      </c>
      <c r="CK168" s="27">
        <v>0</v>
      </c>
      <c r="CL168" s="27">
        <v>0</v>
      </c>
      <c r="CM168" s="27">
        <v>0</v>
      </c>
      <c r="CN168" s="27">
        <v>0</v>
      </c>
      <c r="CO168" s="27">
        <v>0</v>
      </c>
      <c r="CP168" s="27">
        <v>0.5</v>
      </c>
    </row>
    <row r="169" spans="1:94" s="27" customFormat="1">
      <c r="A169" s="27" t="str">
        <f>"6/10"</f>
        <v>6/10</v>
      </c>
      <c r="B169" s="28" t="s">
        <v>122</v>
      </c>
      <c r="C169" s="37" t="str">
        <f>"200"</f>
        <v>200</v>
      </c>
      <c r="D169" s="27">
        <v>1.02</v>
      </c>
      <c r="E169" s="27">
        <v>0</v>
      </c>
      <c r="F169" s="27">
        <v>0.06</v>
      </c>
      <c r="G169" s="27">
        <v>0.06</v>
      </c>
      <c r="H169" s="27">
        <v>23.18</v>
      </c>
      <c r="I169" s="27">
        <v>87.598919999999993</v>
      </c>
      <c r="J169" s="27">
        <v>0.02</v>
      </c>
      <c r="K169" s="27">
        <v>0</v>
      </c>
      <c r="L169" s="27">
        <v>0</v>
      </c>
      <c r="M169" s="27">
        <v>0</v>
      </c>
      <c r="N169" s="27">
        <v>19.190000000000001</v>
      </c>
      <c r="O169" s="27">
        <v>0.56999999999999995</v>
      </c>
      <c r="P169" s="27">
        <v>3.42</v>
      </c>
      <c r="Q169" s="27">
        <v>0</v>
      </c>
      <c r="R169" s="27">
        <v>0</v>
      </c>
      <c r="S169" s="27">
        <v>0.3</v>
      </c>
      <c r="T169" s="27">
        <v>0.81</v>
      </c>
      <c r="U169" s="27">
        <v>3.47</v>
      </c>
      <c r="V169" s="27">
        <v>340.26</v>
      </c>
      <c r="W169" s="27">
        <v>31.33</v>
      </c>
      <c r="X169" s="27">
        <v>19.95</v>
      </c>
      <c r="Y169" s="27">
        <v>27.16</v>
      </c>
      <c r="Z169" s="27">
        <v>0.65</v>
      </c>
      <c r="AA169" s="27">
        <v>0</v>
      </c>
      <c r="AB169" s="27">
        <v>630</v>
      </c>
      <c r="AC169" s="27">
        <v>116.6</v>
      </c>
      <c r="AD169" s="27">
        <v>1.1000000000000001</v>
      </c>
      <c r="AE169" s="27">
        <v>0.02</v>
      </c>
      <c r="AF169" s="27">
        <v>0.04</v>
      </c>
      <c r="AG169" s="27">
        <v>0.51</v>
      </c>
      <c r="AH169" s="27">
        <v>0.78</v>
      </c>
      <c r="AI169" s="27">
        <v>0.32</v>
      </c>
      <c r="AJ169" s="27">
        <v>0</v>
      </c>
      <c r="AK169" s="27">
        <v>0</v>
      </c>
      <c r="AL169" s="27">
        <v>0</v>
      </c>
      <c r="AM169" s="27">
        <v>0.01</v>
      </c>
      <c r="AN169" s="27">
        <v>0.02</v>
      </c>
      <c r="AO169" s="27">
        <v>0</v>
      </c>
      <c r="AP169" s="27">
        <v>0.01</v>
      </c>
      <c r="AQ169" s="27">
        <v>0</v>
      </c>
      <c r="AR169" s="27">
        <v>0.01</v>
      </c>
      <c r="AS169" s="27">
        <v>0.01</v>
      </c>
      <c r="AT169" s="27">
        <v>0.01</v>
      </c>
      <c r="AU169" s="27">
        <v>0.06</v>
      </c>
      <c r="AV169" s="27">
        <v>0</v>
      </c>
      <c r="AW169" s="27">
        <v>0.01</v>
      </c>
      <c r="AX169" s="27">
        <v>0.03</v>
      </c>
      <c r="AY169" s="27">
        <v>0</v>
      </c>
      <c r="AZ169" s="27">
        <v>0.02</v>
      </c>
      <c r="BA169" s="27">
        <v>0.01</v>
      </c>
      <c r="BB169" s="27">
        <v>0.01</v>
      </c>
      <c r="BC169" s="27">
        <v>0</v>
      </c>
      <c r="BD169" s="27">
        <v>0</v>
      </c>
      <c r="BE169" s="27">
        <v>0</v>
      </c>
      <c r="BF169" s="27">
        <v>0</v>
      </c>
      <c r="BG169" s="27">
        <v>0</v>
      </c>
      <c r="BH169" s="27">
        <v>0</v>
      </c>
      <c r="BI169" s="27">
        <v>0</v>
      </c>
      <c r="BJ169" s="27">
        <v>0</v>
      </c>
      <c r="BK169" s="27">
        <v>0</v>
      </c>
      <c r="BL169" s="27">
        <v>0</v>
      </c>
      <c r="BM169" s="27">
        <v>0</v>
      </c>
      <c r="BN169" s="27">
        <v>0</v>
      </c>
      <c r="BO169" s="27">
        <v>0</v>
      </c>
      <c r="BP169" s="27">
        <v>0</v>
      </c>
      <c r="BQ169" s="27">
        <v>0</v>
      </c>
      <c r="BR169" s="27">
        <v>0</v>
      </c>
      <c r="BS169" s="27">
        <v>0.01</v>
      </c>
      <c r="BT169" s="27">
        <v>0</v>
      </c>
      <c r="BU169" s="27">
        <v>0</v>
      </c>
      <c r="BV169" s="27">
        <v>0.01</v>
      </c>
      <c r="BW169" s="27">
        <v>0</v>
      </c>
      <c r="BX169" s="27">
        <v>0</v>
      </c>
      <c r="BY169" s="27">
        <v>0</v>
      </c>
      <c r="BZ169" s="27">
        <v>0</v>
      </c>
      <c r="CA169" s="27">
        <v>0</v>
      </c>
      <c r="CB169" s="27">
        <v>214.01</v>
      </c>
      <c r="CD169" s="27">
        <v>105</v>
      </c>
      <c r="CF169" s="27">
        <v>0</v>
      </c>
      <c r="CG169" s="27">
        <v>0</v>
      </c>
      <c r="CH169" s="27">
        <v>0</v>
      </c>
      <c r="CI169" s="27">
        <v>0</v>
      </c>
      <c r="CJ169" s="27">
        <v>0</v>
      </c>
      <c r="CK169" s="27">
        <v>0</v>
      </c>
      <c r="CL169" s="27">
        <v>0</v>
      </c>
      <c r="CM169" s="27">
        <v>0</v>
      </c>
      <c r="CN169" s="27">
        <v>0</v>
      </c>
      <c r="CO169" s="27">
        <v>10</v>
      </c>
      <c r="CP169" s="27">
        <v>0</v>
      </c>
    </row>
    <row r="170" spans="1:94" s="25" customFormat="1">
      <c r="A170" s="25" t="str">
        <f>"-"</f>
        <v>-</v>
      </c>
      <c r="B170" s="26" t="s">
        <v>94</v>
      </c>
      <c r="C170" s="38" t="str">
        <f>"50"</f>
        <v>50</v>
      </c>
      <c r="D170" s="25">
        <v>3.31</v>
      </c>
      <c r="E170" s="25">
        <v>0</v>
      </c>
      <c r="F170" s="25">
        <v>0.33</v>
      </c>
      <c r="G170" s="25">
        <v>0.33</v>
      </c>
      <c r="H170" s="25">
        <v>23.45</v>
      </c>
      <c r="I170" s="25">
        <v>111.95049999999999</v>
      </c>
      <c r="J170" s="25">
        <v>0</v>
      </c>
      <c r="K170" s="25">
        <v>0</v>
      </c>
      <c r="L170" s="25">
        <v>0</v>
      </c>
      <c r="M170" s="25">
        <v>0</v>
      </c>
      <c r="N170" s="25">
        <v>0.55000000000000004</v>
      </c>
      <c r="O170" s="25">
        <v>22.8</v>
      </c>
      <c r="P170" s="25">
        <v>0.1</v>
      </c>
      <c r="Q170" s="25">
        <v>0</v>
      </c>
      <c r="R170" s="25">
        <v>0</v>
      </c>
      <c r="S170" s="25">
        <v>0</v>
      </c>
      <c r="T170" s="25">
        <v>0.9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5">
        <v>0</v>
      </c>
      <c r="AB170" s="25">
        <v>0</v>
      </c>
      <c r="AC170" s="25">
        <v>0</v>
      </c>
      <c r="AD170" s="25">
        <v>0</v>
      </c>
      <c r="AE170" s="25">
        <v>0</v>
      </c>
      <c r="AF170" s="25">
        <v>0</v>
      </c>
      <c r="AG170" s="25">
        <v>0</v>
      </c>
      <c r="AH170" s="25">
        <v>0</v>
      </c>
      <c r="AI170" s="25">
        <v>0</v>
      </c>
      <c r="AJ170" s="25">
        <v>0</v>
      </c>
      <c r="AK170" s="25">
        <v>0</v>
      </c>
      <c r="AL170" s="25">
        <v>0</v>
      </c>
      <c r="AM170" s="25">
        <v>254.48</v>
      </c>
      <c r="AN170" s="25">
        <v>84.39</v>
      </c>
      <c r="AO170" s="25">
        <v>50.03</v>
      </c>
      <c r="AP170" s="25">
        <v>100.05</v>
      </c>
      <c r="AQ170" s="25">
        <v>37.85</v>
      </c>
      <c r="AR170" s="25">
        <v>180.96</v>
      </c>
      <c r="AS170" s="25">
        <v>112.23</v>
      </c>
      <c r="AT170" s="25">
        <v>156.6</v>
      </c>
      <c r="AU170" s="25">
        <v>129.19999999999999</v>
      </c>
      <c r="AV170" s="25">
        <v>67.86</v>
      </c>
      <c r="AW170" s="25">
        <v>120.06</v>
      </c>
      <c r="AX170" s="25">
        <v>1003.98</v>
      </c>
      <c r="AY170" s="25">
        <v>0</v>
      </c>
      <c r="AZ170" s="25">
        <v>327.12</v>
      </c>
      <c r="BA170" s="25">
        <v>142.25</v>
      </c>
      <c r="BB170" s="25">
        <v>94.4</v>
      </c>
      <c r="BC170" s="25">
        <v>74.819999999999993</v>
      </c>
      <c r="BD170" s="25">
        <v>0</v>
      </c>
      <c r="BE170" s="25">
        <v>0</v>
      </c>
      <c r="BF170" s="25">
        <v>0</v>
      </c>
      <c r="BG170" s="25">
        <v>0</v>
      </c>
      <c r="BH170" s="25">
        <v>0</v>
      </c>
      <c r="BI170" s="25">
        <v>0</v>
      </c>
      <c r="BJ170" s="25">
        <v>0</v>
      </c>
      <c r="BK170" s="25">
        <v>0.04</v>
      </c>
      <c r="BL170" s="25">
        <v>0</v>
      </c>
      <c r="BM170" s="25">
        <v>0</v>
      </c>
      <c r="BN170" s="25">
        <v>0</v>
      </c>
      <c r="BO170" s="25">
        <v>0</v>
      </c>
      <c r="BP170" s="25">
        <v>0</v>
      </c>
      <c r="BQ170" s="25">
        <v>0</v>
      </c>
      <c r="BR170" s="25">
        <v>0</v>
      </c>
      <c r="BS170" s="25">
        <v>0.03</v>
      </c>
      <c r="BT170" s="25">
        <v>0</v>
      </c>
      <c r="BU170" s="25">
        <v>0</v>
      </c>
      <c r="BV170" s="25">
        <v>0.14000000000000001</v>
      </c>
      <c r="BW170" s="25">
        <v>0.01</v>
      </c>
      <c r="BX170" s="25">
        <v>0</v>
      </c>
      <c r="BY170" s="25">
        <v>0</v>
      </c>
      <c r="BZ170" s="25">
        <v>0</v>
      </c>
      <c r="CA170" s="25">
        <v>0</v>
      </c>
      <c r="CB170" s="25">
        <v>19.55</v>
      </c>
      <c r="CD170" s="25">
        <v>0</v>
      </c>
      <c r="CF170" s="25">
        <v>0</v>
      </c>
      <c r="CG170" s="25">
        <v>0</v>
      </c>
      <c r="CH170" s="25">
        <v>0</v>
      </c>
      <c r="CI170" s="25">
        <v>0</v>
      </c>
      <c r="CJ170" s="25">
        <v>0</v>
      </c>
      <c r="CK170" s="25">
        <v>0</v>
      </c>
      <c r="CL170" s="25">
        <v>0</v>
      </c>
      <c r="CM170" s="25">
        <v>0</v>
      </c>
      <c r="CN170" s="25">
        <v>0</v>
      </c>
      <c r="CO170" s="25">
        <v>0</v>
      </c>
      <c r="CP170" s="25">
        <v>0</v>
      </c>
    </row>
    <row r="171" spans="1:94" s="25" customFormat="1">
      <c r="A171" s="25" t="str">
        <f>"11/12"</f>
        <v>11/12</v>
      </c>
      <c r="B171" s="26" t="s">
        <v>114</v>
      </c>
      <c r="C171" s="38" t="str">
        <f>"80"</f>
        <v>80</v>
      </c>
      <c r="D171" s="25">
        <v>6.07</v>
      </c>
      <c r="E171" s="25">
        <v>0.84</v>
      </c>
      <c r="F171" s="25">
        <v>5.52</v>
      </c>
      <c r="G171" s="25">
        <v>0.61</v>
      </c>
      <c r="H171" s="25">
        <v>46.13</v>
      </c>
      <c r="I171" s="25">
        <v>255.17346933333323</v>
      </c>
      <c r="J171" s="25">
        <v>3.51</v>
      </c>
      <c r="K171" s="25">
        <v>0.15</v>
      </c>
      <c r="L171" s="25">
        <v>0</v>
      </c>
      <c r="M171" s="25">
        <v>0</v>
      </c>
      <c r="N171" s="25">
        <v>15.81</v>
      </c>
      <c r="O171" s="25">
        <v>28.81</v>
      </c>
      <c r="P171" s="25">
        <v>1.5</v>
      </c>
      <c r="Q171" s="25">
        <v>0</v>
      </c>
      <c r="R171" s="25">
        <v>0</v>
      </c>
      <c r="S171" s="25">
        <v>0.01</v>
      </c>
      <c r="T171" s="25">
        <v>0.97</v>
      </c>
      <c r="U171" s="25">
        <v>218.61</v>
      </c>
      <c r="V171" s="25">
        <v>67.27</v>
      </c>
      <c r="W171" s="25">
        <v>20.32</v>
      </c>
      <c r="X171" s="25">
        <v>8.2200000000000006</v>
      </c>
      <c r="Y171" s="25">
        <v>50.36</v>
      </c>
      <c r="Z171" s="25">
        <v>0.67</v>
      </c>
      <c r="AA171" s="25">
        <v>23.8</v>
      </c>
      <c r="AB171" s="25">
        <v>18.77</v>
      </c>
      <c r="AC171" s="25">
        <v>43.6</v>
      </c>
      <c r="AD171" s="25">
        <v>0.8</v>
      </c>
      <c r="AE171" s="25">
        <v>0.06</v>
      </c>
      <c r="AF171" s="25">
        <v>0.05</v>
      </c>
      <c r="AG171" s="25">
        <v>0.48</v>
      </c>
      <c r="AH171" s="25">
        <v>1.65</v>
      </c>
      <c r="AI171" s="25">
        <v>0.03</v>
      </c>
      <c r="AJ171" s="25">
        <v>0</v>
      </c>
      <c r="AK171" s="25">
        <v>219.95</v>
      </c>
      <c r="AL171" s="25">
        <v>202.54</v>
      </c>
      <c r="AM171" s="25">
        <v>423.13</v>
      </c>
      <c r="AN171" s="25">
        <v>166.2</v>
      </c>
      <c r="AO171" s="25">
        <v>91.51</v>
      </c>
      <c r="AP171" s="25">
        <v>174.36</v>
      </c>
      <c r="AQ171" s="25">
        <v>58.46</v>
      </c>
      <c r="AR171" s="25">
        <v>260.72000000000003</v>
      </c>
      <c r="AS171" s="25">
        <v>178.52</v>
      </c>
      <c r="AT171" s="25">
        <v>212.87</v>
      </c>
      <c r="AU171" s="25">
        <v>207.52</v>
      </c>
      <c r="AV171" s="25">
        <v>105.09</v>
      </c>
      <c r="AW171" s="25">
        <v>173.71</v>
      </c>
      <c r="AX171" s="25">
        <v>1439.52</v>
      </c>
      <c r="AY171" s="25">
        <v>0.61</v>
      </c>
      <c r="AZ171" s="25">
        <v>446.89</v>
      </c>
      <c r="BA171" s="25">
        <v>262.85000000000002</v>
      </c>
      <c r="BB171" s="25">
        <v>145.34</v>
      </c>
      <c r="BC171" s="25">
        <v>103.34</v>
      </c>
      <c r="BD171" s="25">
        <v>0.16</v>
      </c>
      <c r="BE171" s="25">
        <v>7.0000000000000007E-2</v>
      </c>
      <c r="BF171" s="25">
        <v>0.04</v>
      </c>
      <c r="BG171" s="25">
        <v>0.09</v>
      </c>
      <c r="BH171" s="25">
        <v>0.1</v>
      </c>
      <c r="BI171" s="25">
        <v>0.47</v>
      </c>
      <c r="BJ171" s="25">
        <v>0</v>
      </c>
      <c r="BK171" s="25">
        <v>1.35</v>
      </c>
      <c r="BL171" s="25">
        <v>0</v>
      </c>
      <c r="BM171" s="25">
        <v>0.4</v>
      </c>
      <c r="BN171" s="25">
        <v>0</v>
      </c>
      <c r="BO171" s="25">
        <v>0</v>
      </c>
      <c r="BP171" s="25">
        <v>0</v>
      </c>
      <c r="BQ171" s="25">
        <v>0.09</v>
      </c>
      <c r="BR171" s="25">
        <v>0.14000000000000001</v>
      </c>
      <c r="BS171" s="25">
        <v>1.1000000000000001</v>
      </c>
      <c r="BT171" s="25">
        <v>0</v>
      </c>
      <c r="BU171" s="25">
        <v>0</v>
      </c>
      <c r="BV171" s="25">
        <v>0.28999999999999998</v>
      </c>
      <c r="BW171" s="25">
        <v>0.02</v>
      </c>
      <c r="BX171" s="25">
        <v>0</v>
      </c>
      <c r="BY171" s="25">
        <v>0</v>
      </c>
      <c r="BZ171" s="25">
        <v>0</v>
      </c>
      <c r="CA171" s="25">
        <v>0</v>
      </c>
      <c r="CB171" s="25">
        <v>33.08</v>
      </c>
      <c r="CD171" s="25">
        <v>26.93</v>
      </c>
      <c r="CF171" s="25">
        <v>0</v>
      </c>
      <c r="CG171" s="25">
        <v>0</v>
      </c>
      <c r="CH171" s="25">
        <v>0</v>
      </c>
      <c r="CI171" s="25">
        <v>0</v>
      </c>
      <c r="CJ171" s="25">
        <v>0</v>
      </c>
      <c r="CK171" s="25">
        <v>0</v>
      </c>
      <c r="CL171" s="25">
        <v>0</v>
      </c>
      <c r="CM171" s="25">
        <v>0</v>
      </c>
      <c r="CN171" s="25">
        <v>0</v>
      </c>
      <c r="CO171" s="25">
        <v>16</v>
      </c>
      <c r="CP171" s="25">
        <v>0.53</v>
      </c>
    </row>
    <row r="172" spans="1:94" s="29" customFormat="1">
      <c r="B172" s="30" t="s">
        <v>96</v>
      </c>
      <c r="C172" s="39">
        <v>610</v>
      </c>
      <c r="D172" s="29">
        <f>SUM(D167:D171)</f>
        <v>29.389999999999997</v>
      </c>
      <c r="E172" s="29">
        <f>SUM(E167:E171)</f>
        <v>19.55</v>
      </c>
      <c r="F172" s="29">
        <f>SUM(F167:F171)</f>
        <v>37.539999999999992</v>
      </c>
      <c r="G172" s="29">
        <f>SUM(G167:G171)</f>
        <v>7.13</v>
      </c>
      <c r="H172" s="29">
        <f>SUM(H167:H171)</f>
        <v>106.28</v>
      </c>
      <c r="I172" s="29">
        <f>SUM(I167:I171)</f>
        <v>867.69318709333334</v>
      </c>
      <c r="J172" s="29">
        <f>SUM(J167:J171)</f>
        <v>18.490000000000002</v>
      </c>
      <c r="K172" s="29">
        <f>SUM(K167:K171)</f>
        <v>4.45</v>
      </c>
      <c r="L172" s="29">
        <f>SUM(L167:L171)</f>
        <v>0.8</v>
      </c>
      <c r="M172" s="29">
        <f>SUM(M167:M171)</f>
        <v>0</v>
      </c>
      <c r="N172" s="29">
        <f>SUM(N167:N171)</f>
        <v>41.04</v>
      </c>
      <c r="O172" s="29">
        <f>SUM(O167:O171)</f>
        <v>59.31</v>
      </c>
      <c r="P172" s="29">
        <f>SUM(P167:P171)</f>
        <v>6.27</v>
      </c>
      <c r="Q172" s="29">
        <f>SUM(Q167:Q171)</f>
        <v>0</v>
      </c>
      <c r="R172" s="29">
        <f>SUM(R167:R171)</f>
        <v>0</v>
      </c>
      <c r="S172" s="29">
        <f>SUM(S167:S171)</f>
        <v>0.7</v>
      </c>
      <c r="T172" s="29">
        <f>SUM(T167:T171)</f>
        <v>9.0200000000000014</v>
      </c>
      <c r="U172" s="29">
        <f>SUM(U167:U171)</f>
        <v>1675.1399999999999</v>
      </c>
      <c r="V172" s="29">
        <f>SUM(V167:V171)</f>
        <v>968.71</v>
      </c>
      <c r="W172" s="29">
        <f>SUM(W167:W171)</f>
        <v>195.49</v>
      </c>
      <c r="X172" s="29">
        <f>SUM(X167:X171)</f>
        <v>65.34</v>
      </c>
      <c r="Y172" s="29">
        <f>SUM(Y167:Y171)</f>
        <v>389.3</v>
      </c>
      <c r="Z172" s="29">
        <f>SUM(Z167:Z171)</f>
        <v>5.08</v>
      </c>
      <c r="AA172" s="29">
        <f>SUM(AA167:AA171)</f>
        <v>271.3</v>
      </c>
      <c r="AB172" s="29">
        <f>SUM(AB167:AB171)</f>
        <v>786.56</v>
      </c>
      <c r="AC172" s="29">
        <f>SUM(AC167:AC171)</f>
        <v>598.82000000000005</v>
      </c>
      <c r="AD172" s="29">
        <f>SUM(AD167:AD171)</f>
        <v>5.62</v>
      </c>
      <c r="AE172" s="29">
        <f>SUM(AE167:AE171)</f>
        <v>0.22</v>
      </c>
      <c r="AF172" s="29">
        <f>SUM(AF167:AF171)</f>
        <v>0.7400000000000001</v>
      </c>
      <c r="AG172" s="29">
        <f>SUM(AG167:AG171)</f>
        <v>1.8599999999999999</v>
      </c>
      <c r="AH172" s="29">
        <f>SUM(AH167:AH171)</f>
        <v>9.39</v>
      </c>
      <c r="AI172" s="29">
        <f>SUM(AI167:AI171)</f>
        <v>5.36</v>
      </c>
      <c r="AJ172" s="29">
        <v>0</v>
      </c>
      <c r="AK172" s="29">
        <v>91.45</v>
      </c>
      <c r="AL172" s="29">
        <v>90.24</v>
      </c>
      <c r="AM172" s="29">
        <v>1959.34</v>
      </c>
      <c r="AN172" s="29">
        <v>1510.05</v>
      </c>
      <c r="AO172" s="29">
        <v>694.02</v>
      </c>
      <c r="AP172" s="29">
        <v>1055.3699999999999</v>
      </c>
      <c r="AQ172" s="29">
        <v>365.05</v>
      </c>
      <c r="AR172" s="29">
        <v>1203.4100000000001</v>
      </c>
      <c r="AS172" s="29">
        <v>1148.44</v>
      </c>
      <c r="AT172" s="29">
        <v>1350.58</v>
      </c>
      <c r="AU172" s="29">
        <v>1906.82</v>
      </c>
      <c r="AV172" s="29">
        <v>560.25</v>
      </c>
      <c r="AW172" s="29">
        <v>731.19</v>
      </c>
      <c r="AX172" s="29">
        <v>3638.01</v>
      </c>
      <c r="AY172" s="29">
        <v>19.739999999999998</v>
      </c>
      <c r="AZ172" s="29">
        <v>908.67</v>
      </c>
      <c r="BA172" s="29">
        <v>1473.45</v>
      </c>
      <c r="BB172" s="29">
        <v>882.84</v>
      </c>
      <c r="BC172" s="29">
        <v>509.59</v>
      </c>
      <c r="BD172" s="29">
        <v>0.43</v>
      </c>
      <c r="BE172" s="29">
        <v>0.2</v>
      </c>
      <c r="BF172" s="29">
        <v>0.11</v>
      </c>
      <c r="BG172" s="29">
        <v>0.24</v>
      </c>
      <c r="BH172" s="29">
        <v>0.28000000000000003</v>
      </c>
      <c r="BI172" s="29">
        <v>1.27</v>
      </c>
      <c r="BJ172" s="29">
        <v>0</v>
      </c>
      <c r="BK172" s="29">
        <v>3.98</v>
      </c>
      <c r="BL172" s="29">
        <v>0</v>
      </c>
      <c r="BM172" s="29">
        <v>1.34</v>
      </c>
      <c r="BN172" s="29">
        <v>0.02</v>
      </c>
      <c r="BO172" s="29">
        <v>0.04</v>
      </c>
      <c r="BP172" s="29">
        <v>0</v>
      </c>
      <c r="BQ172" s="29">
        <v>0.25</v>
      </c>
      <c r="BR172" s="29">
        <v>0.38</v>
      </c>
      <c r="BS172" s="29">
        <v>4.4000000000000004</v>
      </c>
      <c r="BT172" s="29">
        <v>0</v>
      </c>
      <c r="BU172" s="29">
        <v>0</v>
      </c>
      <c r="BV172" s="29">
        <v>3.83</v>
      </c>
      <c r="BW172" s="29">
        <v>0.02</v>
      </c>
      <c r="BX172" s="29">
        <v>0</v>
      </c>
      <c r="BY172" s="29">
        <v>0</v>
      </c>
      <c r="BZ172" s="29">
        <v>0</v>
      </c>
      <c r="CA172" s="29">
        <v>0</v>
      </c>
      <c r="CB172" s="29">
        <v>477.94</v>
      </c>
      <c r="CC172" s="29">
        <f>$I$172/$I$173*100</f>
        <v>100</v>
      </c>
      <c r="CD172" s="29">
        <v>403.2</v>
      </c>
      <c r="CF172" s="29">
        <v>0</v>
      </c>
      <c r="CG172" s="29">
        <v>0</v>
      </c>
      <c r="CH172" s="29">
        <v>0</v>
      </c>
      <c r="CI172" s="29">
        <v>0</v>
      </c>
      <c r="CJ172" s="29">
        <v>0</v>
      </c>
      <c r="CK172" s="29">
        <v>0</v>
      </c>
      <c r="CL172" s="29">
        <v>0</v>
      </c>
      <c r="CM172" s="29">
        <v>0</v>
      </c>
      <c r="CN172" s="29">
        <v>0</v>
      </c>
      <c r="CO172" s="29">
        <v>10</v>
      </c>
      <c r="CP172" s="29">
        <v>2.37</v>
      </c>
    </row>
    <row r="173" spans="1:94" s="29" customFormat="1">
      <c r="B173" s="30" t="s">
        <v>97</v>
      </c>
      <c r="C173" s="39"/>
      <c r="D173" s="29">
        <f>D172</f>
        <v>29.389999999999997</v>
      </c>
      <c r="E173" s="29">
        <f t="shared" ref="E173:AI173" si="4">E172</f>
        <v>19.55</v>
      </c>
      <c r="F173" s="29">
        <f t="shared" si="4"/>
        <v>37.539999999999992</v>
      </c>
      <c r="G173" s="29">
        <f t="shared" si="4"/>
        <v>7.13</v>
      </c>
      <c r="H173" s="29">
        <f t="shared" si="4"/>
        <v>106.28</v>
      </c>
      <c r="I173" s="29">
        <f t="shared" si="4"/>
        <v>867.69318709333334</v>
      </c>
      <c r="J173" s="29">
        <f t="shared" si="4"/>
        <v>18.490000000000002</v>
      </c>
      <c r="K173" s="29">
        <f t="shared" si="4"/>
        <v>4.45</v>
      </c>
      <c r="L173" s="29">
        <f t="shared" si="4"/>
        <v>0.8</v>
      </c>
      <c r="M173" s="29">
        <f t="shared" si="4"/>
        <v>0</v>
      </c>
      <c r="N173" s="29">
        <f t="shared" si="4"/>
        <v>41.04</v>
      </c>
      <c r="O173" s="29">
        <f t="shared" si="4"/>
        <v>59.31</v>
      </c>
      <c r="P173" s="29">
        <f t="shared" si="4"/>
        <v>6.27</v>
      </c>
      <c r="Q173" s="29">
        <f t="shared" si="4"/>
        <v>0</v>
      </c>
      <c r="R173" s="29">
        <f t="shared" si="4"/>
        <v>0</v>
      </c>
      <c r="S173" s="29">
        <f t="shared" si="4"/>
        <v>0.7</v>
      </c>
      <c r="T173" s="29">
        <f t="shared" si="4"/>
        <v>9.0200000000000014</v>
      </c>
      <c r="U173" s="29">
        <f t="shared" si="4"/>
        <v>1675.1399999999999</v>
      </c>
      <c r="V173" s="29">
        <f t="shared" si="4"/>
        <v>968.71</v>
      </c>
      <c r="W173" s="29">
        <f t="shared" si="4"/>
        <v>195.49</v>
      </c>
      <c r="X173" s="29">
        <f t="shared" si="4"/>
        <v>65.34</v>
      </c>
      <c r="Y173" s="29">
        <f t="shared" si="4"/>
        <v>389.3</v>
      </c>
      <c r="Z173" s="29">
        <f t="shared" si="4"/>
        <v>5.08</v>
      </c>
      <c r="AA173" s="29">
        <f t="shared" si="4"/>
        <v>271.3</v>
      </c>
      <c r="AB173" s="29">
        <f t="shared" si="4"/>
        <v>786.56</v>
      </c>
      <c r="AC173" s="29">
        <f t="shared" si="4"/>
        <v>598.82000000000005</v>
      </c>
      <c r="AD173" s="29">
        <f t="shared" si="4"/>
        <v>5.62</v>
      </c>
      <c r="AE173" s="29">
        <f t="shared" si="4"/>
        <v>0.22</v>
      </c>
      <c r="AF173" s="29">
        <f t="shared" si="4"/>
        <v>0.7400000000000001</v>
      </c>
      <c r="AG173" s="29">
        <f t="shared" si="4"/>
        <v>1.8599999999999999</v>
      </c>
      <c r="AH173" s="29">
        <f t="shared" si="4"/>
        <v>9.39</v>
      </c>
      <c r="AI173" s="29">
        <f t="shared" si="4"/>
        <v>5.36</v>
      </c>
      <c r="AJ173" s="29">
        <v>0</v>
      </c>
      <c r="AK173" s="29">
        <v>91.45</v>
      </c>
      <c r="AL173" s="29">
        <v>90.24</v>
      </c>
      <c r="AM173" s="29">
        <v>1959.34</v>
      </c>
      <c r="AN173" s="29">
        <v>1510.05</v>
      </c>
      <c r="AO173" s="29">
        <v>694.02</v>
      </c>
      <c r="AP173" s="29">
        <v>1055.3699999999999</v>
      </c>
      <c r="AQ173" s="29">
        <v>365.05</v>
      </c>
      <c r="AR173" s="29">
        <v>1203.4100000000001</v>
      </c>
      <c r="AS173" s="29">
        <v>1148.44</v>
      </c>
      <c r="AT173" s="29">
        <v>1350.58</v>
      </c>
      <c r="AU173" s="29">
        <v>1906.82</v>
      </c>
      <c r="AV173" s="29">
        <v>560.25</v>
      </c>
      <c r="AW173" s="29">
        <v>731.19</v>
      </c>
      <c r="AX173" s="29">
        <v>3638.01</v>
      </c>
      <c r="AY173" s="29">
        <v>19.739999999999998</v>
      </c>
      <c r="AZ173" s="29">
        <v>908.67</v>
      </c>
      <c r="BA173" s="29">
        <v>1473.45</v>
      </c>
      <c r="BB173" s="29">
        <v>882.84</v>
      </c>
      <c r="BC173" s="29">
        <v>509.59</v>
      </c>
      <c r="BD173" s="29">
        <v>0.43</v>
      </c>
      <c r="BE173" s="29">
        <v>0.2</v>
      </c>
      <c r="BF173" s="29">
        <v>0.11</v>
      </c>
      <c r="BG173" s="29">
        <v>0.24</v>
      </c>
      <c r="BH173" s="29">
        <v>0.28000000000000003</v>
      </c>
      <c r="BI173" s="29">
        <v>1.27</v>
      </c>
      <c r="BJ173" s="29">
        <v>0</v>
      </c>
      <c r="BK173" s="29">
        <v>3.98</v>
      </c>
      <c r="BL173" s="29">
        <v>0</v>
      </c>
      <c r="BM173" s="29">
        <v>1.34</v>
      </c>
      <c r="BN173" s="29">
        <v>0.02</v>
      </c>
      <c r="BO173" s="29">
        <v>0.04</v>
      </c>
      <c r="BP173" s="29">
        <v>0</v>
      </c>
      <c r="BQ173" s="29">
        <v>0.25</v>
      </c>
      <c r="BR173" s="29">
        <v>0.38</v>
      </c>
      <c r="BS173" s="29">
        <v>4.4000000000000004</v>
      </c>
      <c r="BT173" s="29">
        <v>0</v>
      </c>
      <c r="BU173" s="29">
        <v>0</v>
      </c>
      <c r="BV173" s="29">
        <v>3.83</v>
      </c>
      <c r="BW173" s="29">
        <v>0.02</v>
      </c>
      <c r="BX173" s="29">
        <v>0</v>
      </c>
      <c r="BY173" s="29">
        <v>0</v>
      </c>
      <c r="BZ173" s="29">
        <v>0</v>
      </c>
      <c r="CA173" s="29">
        <v>0</v>
      </c>
      <c r="CB173" s="29">
        <v>477.94</v>
      </c>
      <c r="CD173" s="29">
        <v>403.2</v>
      </c>
      <c r="CF173" s="29">
        <v>0</v>
      </c>
      <c r="CG173" s="29">
        <v>0</v>
      </c>
      <c r="CH173" s="29">
        <v>0</v>
      </c>
      <c r="CI173" s="29">
        <v>0</v>
      </c>
      <c r="CJ173" s="29">
        <v>0</v>
      </c>
      <c r="CK173" s="29">
        <v>0</v>
      </c>
      <c r="CL173" s="29">
        <v>0</v>
      </c>
      <c r="CM173" s="29">
        <v>0</v>
      </c>
      <c r="CN173" s="29">
        <v>0</v>
      </c>
      <c r="CO173" s="29">
        <v>10</v>
      </c>
      <c r="CP173" s="29">
        <v>2.37</v>
      </c>
    </row>
    <row r="174" spans="1:94">
      <c r="B174" s="24" t="s">
        <v>154</v>
      </c>
    </row>
    <row r="175" spans="1:94">
      <c r="B175" s="24" t="s">
        <v>89</v>
      </c>
    </row>
    <row r="176" spans="1:94" s="27" customFormat="1" ht="47.25">
      <c r="A176" s="27" t="str">
        <f>"17/4"</f>
        <v>17/4</v>
      </c>
      <c r="B176" s="28" t="s">
        <v>155</v>
      </c>
      <c r="C176" s="37" t="str">
        <f>"250"</f>
        <v>250</v>
      </c>
      <c r="D176" s="27">
        <v>7.34</v>
      </c>
      <c r="E176" s="27">
        <v>3.75</v>
      </c>
      <c r="F176" s="27">
        <v>8.14</v>
      </c>
      <c r="G176" s="27">
        <v>0.64</v>
      </c>
      <c r="H176" s="27">
        <v>33.020000000000003</v>
      </c>
      <c r="I176" s="27">
        <v>228.53123625000001</v>
      </c>
      <c r="J176" s="27">
        <v>5.59</v>
      </c>
      <c r="K176" s="27">
        <v>0.14000000000000001</v>
      </c>
      <c r="L176" s="27">
        <v>0</v>
      </c>
      <c r="M176" s="27">
        <v>0</v>
      </c>
      <c r="N176" s="27">
        <v>11.54</v>
      </c>
      <c r="O176" s="27">
        <v>20.52</v>
      </c>
      <c r="P176" s="27">
        <v>0.96</v>
      </c>
      <c r="Q176" s="27">
        <v>0</v>
      </c>
      <c r="R176" s="27">
        <v>0</v>
      </c>
      <c r="S176" s="27">
        <v>0.13</v>
      </c>
      <c r="T176" s="27">
        <v>1.89</v>
      </c>
      <c r="U176" s="27">
        <v>310.31</v>
      </c>
      <c r="V176" s="27">
        <v>207.71</v>
      </c>
      <c r="W176" s="27">
        <v>142.74</v>
      </c>
      <c r="X176" s="27">
        <v>33.729999999999997</v>
      </c>
      <c r="Y176" s="27">
        <v>154.21</v>
      </c>
      <c r="Z176" s="27">
        <v>0.64</v>
      </c>
      <c r="AA176" s="27">
        <v>30.3</v>
      </c>
      <c r="AB176" s="27">
        <v>27.4</v>
      </c>
      <c r="AC176" s="27">
        <v>56.59</v>
      </c>
      <c r="AD176" s="27">
        <v>0.18</v>
      </c>
      <c r="AE176" s="27">
        <v>0.09</v>
      </c>
      <c r="AF176" s="27">
        <v>0.17</v>
      </c>
      <c r="AG176" s="27">
        <v>0.52</v>
      </c>
      <c r="AH176" s="27">
        <v>2.2799999999999998</v>
      </c>
      <c r="AI176" s="27">
        <v>0.66</v>
      </c>
      <c r="AJ176" s="27">
        <v>0</v>
      </c>
      <c r="AK176" s="27">
        <v>197.82</v>
      </c>
      <c r="AL176" s="27">
        <v>195.37</v>
      </c>
      <c r="AM176" s="27">
        <v>642.79999999999995</v>
      </c>
      <c r="AN176" s="27">
        <v>351.76</v>
      </c>
      <c r="AO176" s="27">
        <v>156.15</v>
      </c>
      <c r="AP176" s="27">
        <v>252.57</v>
      </c>
      <c r="AQ176" s="27">
        <v>94.95</v>
      </c>
      <c r="AR176" s="27">
        <v>317.63</v>
      </c>
      <c r="AS176" s="27">
        <v>209.8</v>
      </c>
      <c r="AT176" s="27">
        <v>146.35</v>
      </c>
      <c r="AU176" s="27">
        <v>182.54</v>
      </c>
      <c r="AV176" s="27">
        <v>65.62</v>
      </c>
      <c r="AW176" s="27">
        <v>96.59</v>
      </c>
      <c r="AX176" s="27">
        <v>506.78</v>
      </c>
      <c r="AY176" s="27">
        <v>0</v>
      </c>
      <c r="AZ176" s="27">
        <v>165.68</v>
      </c>
      <c r="BA176" s="27">
        <v>151.81</v>
      </c>
      <c r="BB176" s="27">
        <v>327.10000000000002</v>
      </c>
      <c r="BC176" s="27">
        <v>79.16</v>
      </c>
      <c r="BD176" s="27">
        <v>0.15</v>
      </c>
      <c r="BE176" s="27">
        <v>7.0000000000000007E-2</v>
      </c>
      <c r="BF176" s="27">
        <v>0.04</v>
      </c>
      <c r="BG176" s="27">
        <v>0.08</v>
      </c>
      <c r="BH176" s="27">
        <v>0.09</v>
      </c>
      <c r="BI176" s="27">
        <v>0.44</v>
      </c>
      <c r="BJ176" s="27">
        <v>0</v>
      </c>
      <c r="BK176" s="27">
        <v>1.27</v>
      </c>
      <c r="BL176" s="27">
        <v>0</v>
      </c>
      <c r="BM176" s="27">
        <v>0.39</v>
      </c>
      <c r="BN176" s="27">
        <v>0</v>
      </c>
      <c r="BO176" s="27">
        <v>0</v>
      </c>
      <c r="BP176" s="27">
        <v>0</v>
      </c>
      <c r="BQ176" s="27">
        <v>0.08</v>
      </c>
      <c r="BR176" s="27">
        <v>0.13</v>
      </c>
      <c r="BS176" s="27">
        <v>1.1100000000000001</v>
      </c>
      <c r="BT176" s="27">
        <v>0</v>
      </c>
      <c r="BU176" s="27">
        <v>0</v>
      </c>
      <c r="BV176" s="27">
        <v>0.34</v>
      </c>
      <c r="BW176" s="27">
        <v>0.01</v>
      </c>
      <c r="BX176" s="27">
        <v>0</v>
      </c>
      <c r="BY176" s="27">
        <v>0</v>
      </c>
      <c r="BZ176" s="27">
        <v>0</v>
      </c>
      <c r="CA176" s="27">
        <v>0</v>
      </c>
      <c r="CB176" s="27">
        <v>206.33</v>
      </c>
      <c r="CD176" s="27">
        <v>34.869999999999997</v>
      </c>
      <c r="CF176" s="27">
        <v>0</v>
      </c>
      <c r="CG176" s="27">
        <v>0</v>
      </c>
      <c r="CH176" s="27">
        <v>0</v>
      </c>
      <c r="CI176" s="27">
        <v>0</v>
      </c>
      <c r="CJ176" s="27">
        <v>0</v>
      </c>
      <c r="CK176" s="27">
        <v>0</v>
      </c>
      <c r="CL176" s="27">
        <v>0</v>
      </c>
      <c r="CM176" s="27">
        <v>0</v>
      </c>
      <c r="CN176" s="27">
        <v>0</v>
      </c>
      <c r="CO176" s="27">
        <v>6.25</v>
      </c>
      <c r="CP176" s="27">
        <v>0.63</v>
      </c>
    </row>
    <row r="177" spans="1:94" s="27" customFormat="1">
      <c r="A177" s="27" t="str">
        <f>"1/13"</f>
        <v>1/13</v>
      </c>
      <c r="B177" s="28" t="s">
        <v>100</v>
      </c>
      <c r="C177" s="37" t="str">
        <f>"65"</f>
        <v>65</v>
      </c>
      <c r="D177" s="27">
        <v>3.92</v>
      </c>
      <c r="E177" s="27">
        <v>0.12</v>
      </c>
      <c r="F177" s="27">
        <v>11.33</v>
      </c>
      <c r="G177" s="27">
        <v>0.45</v>
      </c>
      <c r="H177" s="27">
        <v>23.65</v>
      </c>
      <c r="I177" s="27">
        <v>214.11599999999999</v>
      </c>
      <c r="J177" s="27">
        <v>7.07</v>
      </c>
      <c r="K177" s="27">
        <v>0.33</v>
      </c>
      <c r="L177" s="27">
        <v>0</v>
      </c>
      <c r="M177" s="27">
        <v>0</v>
      </c>
      <c r="N177" s="27">
        <v>0.75</v>
      </c>
      <c r="O177" s="27">
        <v>22.8</v>
      </c>
      <c r="P177" s="27">
        <v>0.1</v>
      </c>
      <c r="Q177" s="27">
        <v>0</v>
      </c>
      <c r="R177" s="27">
        <v>0</v>
      </c>
      <c r="S177" s="27">
        <v>0</v>
      </c>
      <c r="T177" s="27">
        <v>1.1100000000000001</v>
      </c>
      <c r="U177" s="27">
        <v>2.25</v>
      </c>
      <c r="V177" s="27">
        <v>4.5</v>
      </c>
      <c r="W177" s="27">
        <v>3.6</v>
      </c>
      <c r="X177" s="27">
        <v>0</v>
      </c>
      <c r="Y177" s="27">
        <v>4.5</v>
      </c>
      <c r="Z177" s="27">
        <v>0.03</v>
      </c>
      <c r="AA177" s="27">
        <v>60</v>
      </c>
      <c r="AB177" s="27">
        <v>45</v>
      </c>
      <c r="AC177" s="27">
        <v>67.5</v>
      </c>
      <c r="AD177" s="27">
        <v>0.15</v>
      </c>
      <c r="AE177" s="27">
        <v>0</v>
      </c>
      <c r="AF177" s="27">
        <v>0.02</v>
      </c>
      <c r="AG177" s="27">
        <v>0.02</v>
      </c>
      <c r="AH177" s="27">
        <v>0.03</v>
      </c>
      <c r="AI177" s="27">
        <v>0</v>
      </c>
      <c r="AJ177" s="27">
        <v>0</v>
      </c>
      <c r="AK177" s="27">
        <v>189.8</v>
      </c>
      <c r="AL177" s="27">
        <v>197.15</v>
      </c>
      <c r="AM177" s="27">
        <v>303.89999999999998</v>
      </c>
      <c r="AN177" s="27">
        <v>103.75</v>
      </c>
      <c r="AO177" s="27">
        <v>60.05</v>
      </c>
      <c r="AP177" s="27">
        <v>122.05</v>
      </c>
      <c r="AQ177" s="27">
        <v>49.95</v>
      </c>
      <c r="AR177" s="27">
        <v>214.3</v>
      </c>
      <c r="AS177" s="27">
        <v>134.4</v>
      </c>
      <c r="AT177" s="27">
        <v>183.9</v>
      </c>
      <c r="AU177" s="27">
        <v>157.05000000000001</v>
      </c>
      <c r="AV177" s="27">
        <v>83.25</v>
      </c>
      <c r="AW177" s="27">
        <v>141.6</v>
      </c>
      <c r="AX177" s="27">
        <v>1175.3</v>
      </c>
      <c r="AY177" s="27">
        <v>0</v>
      </c>
      <c r="AZ177" s="27">
        <v>383.2</v>
      </c>
      <c r="BA177" s="27">
        <v>171.6</v>
      </c>
      <c r="BB177" s="27">
        <v>114.8</v>
      </c>
      <c r="BC177" s="27">
        <v>87.5</v>
      </c>
      <c r="BD177" s="27">
        <v>0.4</v>
      </c>
      <c r="BE177" s="27">
        <v>0.18</v>
      </c>
      <c r="BF177" s="27">
        <v>0.1</v>
      </c>
      <c r="BG177" s="27">
        <v>0.23</v>
      </c>
      <c r="BH177" s="27">
        <v>0.26</v>
      </c>
      <c r="BI177" s="27">
        <v>1.19</v>
      </c>
      <c r="BJ177" s="27">
        <v>0</v>
      </c>
      <c r="BK177" s="27">
        <v>3.37</v>
      </c>
      <c r="BL177" s="27">
        <v>0</v>
      </c>
      <c r="BM177" s="27">
        <v>1.03</v>
      </c>
      <c r="BN177" s="27">
        <v>0</v>
      </c>
      <c r="BO177" s="27">
        <v>0</v>
      </c>
      <c r="BP177" s="27">
        <v>0</v>
      </c>
      <c r="BQ177" s="27">
        <v>0.23</v>
      </c>
      <c r="BR177" s="27">
        <v>0.35</v>
      </c>
      <c r="BS177" s="27">
        <v>2.75</v>
      </c>
      <c r="BT177" s="27">
        <v>0</v>
      </c>
      <c r="BU177" s="27">
        <v>0</v>
      </c>
      <c r="BV177" s="27">
        <v>0.33</v>
      </c>
      <c r="BW177" s="27">
        <v>0.02</v>
      </c>
      <c r="BX177" s="27">
        <v>0</v>
      </c>
      <c r="BY177" s="27">
        <v>0</v>
      </c>
      <c r="BZ177" s="27">
        <v>0</v>
      </c>
      <c r="CA177" s="27">
        <v>0</v>
      </c>
      <c r="CB177" s="27">
        <v>23.3</v>
      </c>
      <c r="CD177" s="27">
        <v>67.5</v>
      </c>
      <c r="CF177" s="27">
        <v>0</v>
      </c>
      <c r="CG177" s="27">
        <v>0</v>
      </c>
      <c r="CH177" s="27">
        <v>0</v>
      </c>
      <c r="CI177" s="27">
        <v>0</v>
      </c>
      <c r="CJ177" s="27">
        <v>0</v>
      </c>
      <c r="CK177" s="27">
        <v>0</v>
      </c>
      <c r="CL177" s="27">
        <v>0</v>
      </c>
      <c r="CM177" s="27">
        <v>0</v>
      </c>
      <c r="CN177" s="27">
        <v>0</v>
      </c>
      <c r="CO177" s="27">
        <v>0</v>
      </c>
      <c r="CP177" s="27">
        <v>0</v>
      </c>
    </row>
    <row r="178" spans="1:94" s="27" customFormat="1">
      <c r="A178" s="27" t="str">
        <f>"36/10"</f>
        <v>36/10</v>
      </c>
      <c r="B178" s="28" t="s">
        <v>113</v>
      </c>
      <c r="C178" s="37" t="str">
        <f>"200"</f>
        <v>200</v>
      </c>
      <c r="D178" s="27">
        <v>3.64</v>
      </c>
      <c r="E178" s="27">
        <v>2.9</v>
      </c>
      <c r="F178" s="27">
        <v>3.34</v>
      </c>
      <c r="G178" s="27">
        <v>0.6</v>
      </c>
      <c r="H178" s="27">
        <v>24.1</v>
      </c>
      <c r="I178" s="27">
        <v>134.76724800000002</v>
      </c>
      <c r="J178" s="27">
        <v>2.36</v>
      </c>
      <c r="K178" s="27">
        <v>0</v>
      </c>
      <c r="L178" s="27">
        <v>0</v>
      </c>
      <c r="M178" s="27">
        <v>0</v>
      </c>
      <c r="N178" s="27">
        <v>22.51</v>
      </c>
      <c r="O178" s="27">
        <v>0.3</v>
      </c>
      <c r="P178" s="27">
        <v>1.28</v>
      </c>
      <c r="Q178" s="27">
        <v>0</v>
      </c>
      <c r="R178" s="27">
        <v>0</v>
      </c>
      <c r="S178" s="27">
        <v>0.26</v>
      </c>
      <c r="T178" s="27">
        <v>0.97</v>
      </c>
      <c r="U178" s="27">
        <v>50.72</v>
      </c>
      <c r="V178" s="27">
        <v>182.12</v>
      </c>
      <c r="W178" s="27">
        <v>110.63</v>
      </c>
      <c r="X178" s="27">
        <v>26.97</v>
      </c>
      <c r="Y178" s="27">
        <v>101.09</v>
      </c>
      <c r="Z178" s="27">
        <v>0.9</v>
      </c>
      <c r="AA178" s="27">
        <v>12</v>
      </c>
      <c r="AB178" s="27">
        <v>8.64</v>
      </c>
      <c r="AC178" s="27">
        <v>22.12</v>
      </c>
      <c r="AD178" s="27">
        <v>0.01</v>
      </c>
      <c r="AE178" s="27">
        <v>0.03</v>
      </c>
      <c r="AF178" s="27">
        <v>0.13</v>
      </c>
      <c r="AG178" s="27">
        <v>0.14000000000000001</v>
      </c>
      <c r="AH178" s="27">
        <v>1.07</v>
      </c>
      <c r="AI178" s="27">
        <v>0.52</v>
      </c>
      <c r="AJ178" s="27">
        <v>0</v>
      </c>
      <c r="AK178" s="27">
        <v>153.22</v>
      </c>
      <c r="AL178" s="27">
        <v>151.34</v>
      </c>
      <c r="AM178" s="27">
        <v>259.44</v>
      </c>
      <c r="AN178" s="27">
        <v>208.68</v>
      </c>
      <c r="AO178" s="27">
        <v>69.56</v>
      </c>
      <c r="AP178" s="27">
        <v>122.2</v>
      </c>
      <c r="AQ178" s="27">
        <v>40.42</v>
      </c>
      <c r="AR178" s="27">
        <v>137.24</v>
      </c>
      <c r="AS178" s="27">
        <v>0</v>
      </c>
      <c r="AT178" s="27">
        <v>0</v>
      </c>
      <c r="AU178" s="27">
        <v>0</v>
      </c>
      <c r="AV178" s="27">
        <v>0</v>
      </c>
      <c r="AW178" s="27">
        <v>0</v>
      </c>
      <c r="AX178" s="27">
        <v>0</v>
      </c>
      <c r="AY178" s="27">
        <v>0</v>
      </c>
      <c r="AZ178" s="27">
        <v>0</v>
      </c>
      <c r="BA178" s="27">
        <v>0</v>
      </c>
      <c r="BB178" s="27">
        <v>172.96</v>
      </c>
      <c r="BC178" s="27">
        <v>24.44</v>
      </c>
      <c r="BD178" s="27">
        <v>0</v>
      </c>
      <c r="BE178" s="27">
        <v>0</v>
      </c>
      <c r="BF178" s="27">
        <v>0</v>
      </c>
      <c r="BG178" s="27">
        <v>0</v>
      </c>
      <c r="BH178" s="27">
        <v>0</v>
      </c>
      <c r="BI178" s="27">
        <v>0</v>
      </c>
      <c r="BJ178" s="27">
        <v>0</v>
      </c>
      <c r="BK178" s="27">
        <v>0</v>
      </c>
      <c r="BL178" s="27">
        <v>0</v>
      </c>
      <c r="BM178" s="27">
        <v>0</v>
      </c>
      <c r="BN178" s="27">
        <v>0</v>
      </c>
      <c r="BO178" s="27">
        <v>0</v>
      </c>
      <c r="BP178" s="27">
        <v>0</v>
      </c>
      <c r="BQ178" s="27">
        <v>0</v>
      </c>
      <c r="BR178" s="27">
        <v>0</v>
      </c>
      <c r="BS178" s="27">
        <v>0</v>
      </c>
      <c r="BT178" s="27">
        <v>0</v>
      </c>
      <c r="BU178" s="27">
        <v>0</v>
      </c>
      <c r="BV178" s="27">
        <v>0</v>
      </c>
      <c r="BW178" s="27">
        <v>0</v>
      </c>
      <c r="BX178" s="27">
        <v>0</v>
      </c>
      <c r="BY178" s="27">
        <v>0</v>
      </c>
      <c r="BZ178" s="27">
        <v>0</v>
      </c>
      <c r="CA178" s="27">
        <v>0</v>
      </c>
      <c r="CB178" s="27">
        <v>198.62</v>
      </c>
      <c r="CD178" s="27">
        <v>13.44</v>
      </c>
      <c r="CF178" s="27">
        <v>0</v>
      </c>
      <c r="CG178" s="27">
        <v>0</v>
      </c>
      <c r="CH178" s="27">
        <v>0</v>
      </c>
      <c r="CI178" s="27">
        <v>0</v>
      </c>
      <c r="CJ178" s="27">
        <v>0</v>
      </c>
      <c r="CK178" s="27">
        <v>0</v>
      </c>
      <c r="CL178" s="27">
        <v>0</v>
      </c>
      <c r="CM178" s="27">
        <v>0</v>
      </c>
      <c r="CN178" s="27">
        <v>0</v>
      </c>
      <c r="CO178" s="27">
        <v>20</v>
      </c>
      <c r="CP178" s="27">
        <v>0</v>
      </c>
    </row>
    <row r="179" spans="1:94" s="25" customFormat="1">
      <c r="A179" s="25" t="str">
        <f>"-"</f>
        <v>-</v>
      </c>
      <c r="B179" s="26" t="s">
        <v>94</v>
      </c>
      <c r="C179" s="38" t="str">
        <f>"60"</f>
        <v>60</v>
      </c>
      <c r="D179" s="25">
        <v>3.97</v>
      </c>
      <c r="E179" s="25">
        <v>0</v>
      </c>
      <c r="F179" s="25">
        <v>0.39</v>
      </c>
      <c r="G179" s="25">
        <v>0.39</v>
      </c>
      <c r="H179" s="25">
        <v>28.14</v>
      </c>
      <c r="I179" s="25">
        <v>134.34059999999999</v>
      </c>
      <c r="J179" s="25">
        <v>0</v>
      </c>
      <c r="K179" s="25">
        <v>0</v>
      </c>
      <c r="L179" s="25">
        <v>0</v>
      </c>
      <c r="M179" s="25">
        <v>0</v>
      </c>
      <c r="N179" s="25">
        <v>0.66</v>
      </c>
      <c r="O179" s="25">
        <v>27.36</v>
      </c>
      <c r="P179" s="25">
        <v>0.12</v>
      </c>
      <c r="Q179" s="25">
        <v>0</v>
      </c>
      <c r="R179" s="25">
        <v>0</v>
      </c>
      <c r="S179" s="25">
        <v>0</v>
      </c>
      <c r="T179" s="25">
        <v>1.08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25">
        <v>0</v>
      </c>
      <c r="AA179" s="25">
        <v>0</v>
      </c>
      <c r="AB179" s="25">
        <v>0</v>
      </c>
      <c r="AC179" s="25">
        <v>0</v>
      </c>
      <c r="AD179" s="25">
        <v>0</v>
      </c>
      <c r="AE179" s="25">
        <v>0</v>
      </c>
      <c r="AF179" s="25">
        <v>0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5">
        <v>0</v>
      </c>
      <c r="AM179" s="25">
        <v>305.37</v>
      </c>
      <c r="AN179" s="25">
        <v>101.27</v>
      </c>
      <c r="AO179" s="25">
        <v>60.03</v>
      </c>
      <c r="AP179" s="25">
        <v>120.06</v>
      </c>
      <c r="AQ179" s="25">
        <v>45.41</v>
      </c>
      <c r="AR179" s="25">
        <v>217.15</v>
      </c>
      <c r="AS179" s="25">
        <v>134.68</v>
      </c>
      <c r="AT179" s="25">
        <v>187.92</v>
      </c>
      <c r="AU179" s="25">
        <v>155.03</v>
      </c>
      <c r="AV179" s="25">
        <v>81.430000000000007</v>
      </c>
      <c r="AW179" s="25">
        <v>144.07</v>
      </c>
      <c r="AX179" s="25">
        <v>1204.78</v>
      </c>
      <c r="AY179" s="25">
        <v>0</v>
      </c>
      <c r="AZ179" s="25">
        <v>392.54</v>
      </c>
      <c r="BA179" s="25">
        <v>170.69</v>
      </c>
      <c r="BB179" s="25">
        <v>113.27</v>
      </c>
      <c r="BC179" s="25">
        <v>89.78</v>
      </c>
      <c r="BD179" s="25">
        <v>0</v>
      </c>
      <c r="BE179" s="25">
        <v>0</v>
      </c>
      <c r="BF179" s="25">
        <v>0</v>
      </c>
      <c r="BG179" s="25">
        <v>0</v>
      </c>
      <c r="BH179" s="25">
        <v>0</v>
      </c>
      <c r="BI179" s="25">
        <v>0</v>
      </c>
      <c r="BJ179" s="25">
        <v>0</v>
      </c>
      <c r="BK179" s="25">
        <v>0.05</v>
      </c>
      <c r="BL179" s="25">
        <v>0</v>
      </c>
      <c r="BM179" s="25">
        <v>0</v>
      </c>
      <c r="BN179" s="25">
        <v>0</v>
      </c>
      <c r="BO179" s="25">
        <v>0</v>
      </c>
      <c r="BP179" s="25">
        <v>0</v>
      </c>
      <c r="BQ179" s="25">
        <v>0</v>
      </c>
      <c r="BR179" s="25">
        <v>0</v>
      </c>
      <c r="BS179" s="25">
        <v>0.04</v>
      </c>
      <c r="BT179" s="25">
        <v>0</v>
      </c>
      <c r="BU179" s="25">
        <v>0</v>
      </c>
      <c r="BV179" s="25">
        <v>0.17</v>
      </c>
      <c r="BW179" s="25">
        <v>0.01</v>
      </c>
      <c r="BX179" s="25">
        <v>0</v>
      </c>
      <c r="BY179" s="25">
        <v>0</v>
      </c>
      <c r="BZ179" s="25">
        <v>0</v>
      </c>
      <c r="CA179" s="25">
        <v>0</v>
      </c>
      <c r="CB179" s="25">
        <v>23.46</v>
      </c>
      <c r="CD179" s="25">
        <v>0</v>
      </c>
      <c r="CF179" s="25">
        <v>0</v>
      </c>
      <c r="CG179" s="25">
        <v>0</v>
      </c>
      <c r="CH179" s="25">
        <v>0</v>
      </c>
      <c r="CI179" s="25">
        <v>0</v>
      </c>
      <c r="CJ179" s="25">
        <v>0</v>
      </c>
      <c r="CK179" s="25">
        <v>0</v>
      </c>
      <c r="CL179" s="25">
        <v>0</v>
      </c>
      <c r="CM179" s="25">
        <v>0</v>
      </c>
      <c r="CN179" s="25">
        <v>0</v>
      </c>
      <c r="CO179" s="25">
        <v>0</v>
      </c>
      <c r="CP179" s="25">
        <v>0</v>
      </c>
    </row>
    <row r="180" spans="1:94" s="29" customFormat="1">
      <c r="B180" s="30" t="s">
        <v>96</v>
      </c>
      <c r="C180" s="39">
        <v>575</v>
      </c>
      <c r="D180" s="29">
        <v>18.87</v>
      </c>
      <c r="E180" s="29">
        <v>6.77</v>
      </c>
      <c r="F180" s="29">
        <v>23.21</v>
      </c>
      <c r="G180" s="29">
        <v>2.09</v>
      </c>
      <c r="H180" s="29">
        <v>108.9</v>
      </c>
      <c r="I180" s="29">
        <v>711.76</v>
      </c>
      <c r="J180" s="29">
        <v>15.02</v>
      </c>
      <c r="K180" s="29">
        <v>0.47</v>
      </c>
      <c r="L180" s="29">
        <v>0</v>
      </c>
      <c r="M180" s="29">
        <v>0</v>
      </c>
      <c r="N180" s="29">
        <v>35.450000000000003</v>
      </c>
      <c r="O180" s="29">
        <v>70.98</v>
      </c>
      <c r="P180" s="29">
        <v>2.4700000000000002</v>
      </c>
      <c r="Q180" s="29">
        <v>0</v>
      </c>
      <c r="R180" s="29">
        <v>0</v>
      </c>
      <c r="S180" s="29">
        <v>0.38</v>
      </c>
      <c r="T180" s="29">
        <v>5.05</v>
      </c>
      <c r="U180" s="29">
        <v>363.28</v>
      </c>
      <c r="V180" s="29">
        <v>394.33</v>
      </c>
      <c r="W180" s="29">
        <v>256.97000000000003</v>
      </c>
      <c r="X180" s="29">
        <v>60.7</v>
      </c>
      <c r="Y180" s="29">
        <v>259.81</v>
      </c>
      <c r="Z180" s="29">
        <v>1.57</v>
      </c>
      <c r="AA180" s="29">
        <v>102.3</v>
      </c>
      <c r="AB180" s="29">
        <v>81.040000000000006</v>
      </c>
      <c r="AC180" s="29">
        <v>146.21</v>
      </c>
      <c r="AD180" s="29">
        <v>0.34</v>
      </c>
      <c r="AE180" s="29">
        <v>0.12</v>
      </c>
      <c r="AF180" s="29">
        <v>0.31</v>
      </c>
      <c r="AG180" s="29">
        <v>0.68</v>
      </c>
      <c r="AH180" s="29">
        <v>3.39</v>
      </c>
      <c r="AI180" s="29">
        <v>1.18</v>
      </c>
      <c r="AJ180" s="29">
        <v>0</v>
      </c>
      <c r="AK180" s="29">
        <v>540.84</v>
      </c>
      <c r="AL180" s="29">
        <v>543.86</v>
      </c>
      <c r="AM180" s="29">
        <v>1511.51</v>
      </c>
      <c r="AN180" s="29">
        <v>765.46</v>
      </c>
      <c r="AO180" s="29">
        <v>345.79</v>
      </c>
      <c r="AP180" s="29">
        <v>616.88</v>
      </c>
      <c r="AQ180" s="29">
        <v>230.74</v>
      </c>
      <c r="AR180" s="29">
        <v>886.32</v>
      </c>
      <c r="AS180" s="29">
        <v>478.87</v>
      </c>
      <c r="AT180" s="29">
        <v>518.16999999999996</v>
      </c>
      <c r="AU180" s="29">
        <v>494.62</v>
      </c>
      <c r="AV180" s="29">
        <v>230.31</v>
      </c>
      <c r="AW180" s="29">
        <v>382.26</v>
      </c>
      <c r="AX180" s="29">
        <v>2886.85</v>
      </c>
      <c r="AY180" s="29">
        <v>0</v>
      </c>
      <c r="AZ180" s="29">
        <v>941.42</v>
      </c>
      <c r="BA180" s="29">
        <v>494.1</v>
      </c>
      <c r="BB180" s="29">
        <v>728.13</v>
      </c>
      <c r="BC180" s="29">
        <v>280.88</v>
      </c>
      <c r="BD180" s="29">
        <v>0.55000000000000004</v>
      </c>
      <c r="BE180" s="29">
        <v>0.25</v>
      </c>
      <c r="BF180" s="29">
        <v>0.14000000000000001</v>
      </c>
      <c r="BG180" s="29">
        <v>0.31</v>
      </c>
      <c r="BH180" s="29">
        <v>0.35</v>
      </c>
      <c r="BI180" s="29">
        <v>1.63</v>
      </c>
      <c r="BJ180" s="29">
        <v>0</v>
      </c>
      <c r="BK180" s="29">
        <v>4.6900000000000004</v>
      </c>
      <c r="BL180" s="29">
        <v>0</v>
      </c>
      <c r="BM180" s="29">
        <v>1.42</v>
      </c>
      <c r="BN180" s="29">
        <v>0</v>
      </c>
      <c r="BO180" s="29">
        <v>0</v>
      </c>
      <c r="BP180" s="29">
        <v>0</v>
      </c>
      <c r="BQ180" s="29">
        <v>0.32</v>
      </c>
      <c r="BR180" s="29">
        <v>0.49</v>
      </c>
      <c r="BS180" s="29">
        <v>3.89</v>
      </c>
      <c r="BT180" s="29">
        <v>0</v>
      </c>
      <c r="BU180" s="29">
        <v>0</v>
      </c>
      <c r="BV180" s="29">
        <v>0.84</v>
      </c>
      <c r="BW180" s="29">
        <v>0.04</v>
      </c>
      <c r="BX180" s="29">
        <v>0</v>
      </c>
      <c r="BY180" s="29">
        <v>0</v>
      </c>
      <c r="BZ180" s="29">
        <v>0</v>
      </c>
      <c r="CA180" s="29">
        <v>0</v>
      </c>
      <c r="CB180" s="29">
        <v>451.71</v>
      </c>
      <c r="CC180" s="29">
        <f>$I$180/$I$181*100</f>
        <v>100</v>
      </c>
      <c r="CD180" s="29">
        <v>115.81</v>
      </c>
      <c r="CF180" s="29">
        <v>0</v>
      </c>
      <c r="CG180" s="29">
        <v>0</v>
      </c>
      <c r="CH180" s="29">
        <v>0</v>
      </c>
      <c r="CI180" s="29">
        <v>0</v>
      </c>
      <c r="CJ180" s="29">
        <v>0</v>
      </c>
      <c r="CK180" s="29">
        <v>0</v>
      </c>
      <c r="CL180" s="29">
        <v>0</v>
      </c>
      <c r="CM180" s="29">
        <v>0</v>
      </c>
      <c r="CN180" s="29">
        <v>0</v>
      </c>
      <c r="CO180" s="29">
        <v>26.25</v>
      </c>
      <c r="CP180" s="29">
        <v>0.63</v>
      </c>
    </row>
    <row r="181" spans="1:94" s="29" customFormat="1">
      <c r="B181" s="30" t="s">
        <v>97</v>
      </c>
      <c r="C181" s="39"/>
      <c r="D181" s="29">
        <v>18.87</v>
      </c>
      <c r="E181" s="29">
        <v>6.77</v>
      </c>
      <c r="F181" s="29">
        <v>23.21</v>
      </c>
      <c r="G181" s="29">
        <v>2.09</v>
      </c>
      <c r="H181" s="29">
        <v>108.9</v>
      </c>
      <c r="I181" s="29">
        <v>711.76</v>
      </c>
      <c r="J181" s="29">
        <v>15.02</v>
      </c>
      <c r="K181" s="29">
        <v>0.47</v>
      </c>
      <c r="L181" s="29">
        <v>0</v>
      </c>
      <c r="M181" s="29">
        <v>0</v>
      </c>
      <c r="N181" s="29">
        <v>35.450000000000003</v>
      </c>
      <c r="O181" s="29">
        <v>70.98</v>
      </c>
      <c r="P181" s="29">
        <v>2.4700000000000002</v>
      </c>
      <c r="Q181" s="29">
        <v>0</v>
      </c>
      <c r="R181" s="29">
        <v>0</v>
      </c>
      <c r="S181" s="29">
        <v>0.38</v>
      </c>
      <c r="T181" s="29">
        <v>5.05</v>
      </c>
      <c r="U181" s="29">
        <v>363.28</v>
      </c>
      <c r="V181" s="29">
        <v>394.33</v>
      </c>
      <c r="W181" s="29">
        <v>256.97000000000003</v>
      </c>
      <c r="X181" s="29">
        <v>60.7</v>
      </c>
      <c r="Y181" s="29">
        <v>259.81</v>
      </c>
      <c r="Z181" s="29">
        <v>1.57</v>
      </c>
      <c r="AA181" s="29">
        <v>102.3</v>
      </c>
      <c r="AB181" s="29">
        <v>81.040000000000006</v>
      </c>
      <c r="AC181" s="29">
        <v>146.21</v>
      </c>
      <c r="AD181" s="29">
        <v>0.34</v>
      </c>
      <c r="AE181" s="29">
        <v>0.12</v>
      </c>
      <c r="AF181" s="29">
        <v>0.31</v>
      </c>
      <c r="AG181" s="29">
        <v>0.68</v>
      </c>
      <c r="AH181" s="29">
        <v>3.39</v>
      </c>
      <c r="AI181" s="29">
        <v>1.18</v>
      </c>
      <c r="AJ181" s="29">
        <v>0</v>
      </c>
      <c r="AK181" s="29">
        <v>540.84</v>
      </c>
      <c r="AL181" s="29">
        <v>543.86</v>
      </c>
      <c r="AM181" s="29">
        <v>1511.51</v>
      </c>
      <c r="AN181" s="29">
        <v>765.46</v>
      </c>
      <c r="AO181" s="29">
        <v>345.79</v>
      </c>
      <c r="AP181" s="29">
        <v>616.88</v>
      </c>
      <c r="AQ181" s="29">
        <v>230.74</v>
      </c>
      <c r="AR181" s="29">
        <v>886.32</v>
      </c>
      <c r="AS181" s="29">
        <v>478.87</v>
      </c>
      <c r="AT181" s="29">
        <v>518.16999999999996</v>
      </c>
      <c r="AU181" s="29">
        <v>494.62</v>
      </c>
      <c r="AV181" s="29">
        <v>230.31</v>
      </c>
      <c r="AW181" s="29">
        <v>382.26</v>
      </c>
      <c r="AX181" s="29">
        <v>2886.85</v>
      </c>
      <c r="AY181" s="29">
        <v>0</v>
      </c>
      <c r="AZ181" s="29">
        <v>941.42</v>
      </c>
      <c r="BA181" s="29">
        <v>494.1</v>
      </c>
      <c r="BB181" s="29">
        <v>728.13</v>
      </c>
      <c r="BC181" s="29">
        <v>280.88</v>
      </c>
      <c r="BD181" s="29">
        <v>0.55000000000000004</v>
      </c>
      <c r="BE181" s="29">
        <v>0.25</v>
      </c>
      <c r="BF181" s="29">
        <v>0.14000000000000001</v>
      </c>
      <c r="BG181" s="29">
        <v>0.31</v>
      </c>
      <c r="BH181" s="29">
        <v>0.35</v>
      </c>
      <c r="BI181" s="29">
        <v>1.63</v>
      </c>
      <c r="BJ181" s="29">
        <v>0</v>
      </c>
      <c r="BK181" s="29">
        <v>4.6900000000000004</v>
      </c>
      <c r="BL181" s="29">
        <v>0</v>
      </c>
      <c r="BM181" s="29">
        <v>1.42</v>
      </c>
      <c r="BN181" s="29">
        <v>0</v>
      </c>
      <c r="BO181" s="29">
        <v>0</v>
      </c>
      <c r="BP181" s="29">
        <v>0</v>
      </c>
      <c r="BQ181" s="29">
        <v>0.32</v>
      </c>
      <c r="BR181" s="29">
        <v>0.49</v>
      </c>
      <c r="BS181" s="29">
        <v>3.89</v>
      </c>
      <c r="BT181" s="29">
        <v>0</v>
      </c>
      <c r="BU181" s="29">
        <v>0</v>
      </c>
      <c r="BV181" s="29">
        <v>0.84</v>
      </c>
      <c r="BW181" s="29">
        <v>0.04</v>
      </c>
      <c r="BX181" s="29">
        <v>0</v>
      </c>
      <c r="BY181" s="29">
        <v>0</v>
      </c>
      <c r="BZ181" s="29">
        <v>0</v>
      </c>
      <c r="CA181" s="29">
        <v>0</v>
      </c>
      <c r="CB181" s="29">
        <v>451.71</v>
      </c>
      <c r="CD181" s="29">
        <v>115.81</v>
      </c>
      <c r="CF181" s="29">
        <v>0</v>
      </c>
      <c r="CG181" s="29">
        <v>0</v>
      </c>
      <c r="CH181" s="29">
        <v>0</v>
      </c>
      <c r="CI181" s="29">
        <v>0</v>
      </c>
      <c r="CJ181" s="29">
        <v>0</v>
      </c>
      <c r="CK181" s="29">
        <v>0</v>
      </c>
      <c r="CL181" s="29">
        <v>0</v>
      </c>
      <c r="CM181" s="29">
        <v>0</v>
      </c>
      <c r="CN181" s="29">
        <v>0</v>
      </c>
      <c r="CO181" s="29">
        <v>26.25</v>
      </c>
      <c r="CP181" s="29">
        <v>0.63</v>
      </c>
    </row>
  </sheetData>
  <mergeCells count="10">
    <mergeCell ref="A2:I2"/>
    <mergeCell ref="A5:A6"/>
    <mergeCell ref="B5:B6"/>
    <mergeCell ref="C5:C6"/>
    <mergeCell ref="D5:E5"/>
    <mergeCell ref="W5:Z5"/>
    <mergeCell ref="AA5:AI5"/>
    <mergeCell ref="F5:G5"/>
    <mergeCell ref="H5:H6"/>
    <mergeCell ref="I5:I6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0" orientation="landscape" r:id="rId1"/>
  <headerFooter alignWithMargins="0"/>
  <rowBreaks count="9" manualBreakCount="9">
    <brk id="24" max="16383" man="1"/>
    <brk id="41" max="16383" man="1"/>
    <brk id="59" max="16383" man="1"/>
    <brk id="77" max="16383" man="1"/>
    <brk id="94" max="16383" man="1"/>
    <brk id="112" max="16383" man="1"/>
    <brk id="128" max="16383" man="1"/>
    <brk id="146" max="16383" man="1"/>
    <brk id="1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82</v>
      </c>
      <c r="B1" s="11">
        <v>45901</v>
      </c>
    </row>
    <row r="2" spans="1:2">
      <c r="A2" t="s">
        <v>83</v>
      </c>
      <c r="B2" s="11">
        <v>45887.767118055555</v>
      </c>
    </row>
    <row r="3" spans="1:2">
      <c r="A3" t="s">
        <v>84</v>
      </c>
    </row>
    <row r="4" spans="1:2">
      <c r="A4" t="s">
        <v>85</v>
      </c>
      <c r="B4" t="s">
        <v>88</v>
      </c>
    </row>
    <row r="5" spans="1:2">
      <c r="B5">
        <v>1</v>
      </c>
    </row>
    <row r="6" spans="1:2">
      <c r="B6" s="2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Татьяна</cp:lastModifiedBy>
  <cp:lastPrinted>2025-08-21T09:52:17Z</cp:lastPrinted>
  <dcterms:created xsi:type="dcterms:W3CDTF">2002-09-22T07:35:02Z</dcterms:created>
  <dcterms:modified xsi:type="dcterms:W3CDTF">2025-08-22T17:53:37Z</dcterms:modified>
</cp:coreProperties>
</file>